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aturfreunde_grafiker/Desktop/"/>
    </mc:Choice>
  </mc:AlternateContent>
  <xr:revisionPtr revIDLastSave="0" documentId="8_{E22DB8C8-60F1-9944-8A6D-320E476300A8}" xr6:coauthVersionLast="36" xr6:coauthVersionMax="36" xr10:uidLastSave="{00000000-0000-0000-0000-000000000000}"/>
  <bookViews>
    <workbookView xWindow="1340" yWindow="1300" windowWidth="18540" windowHeight="9400"/>
  </bookViews>
  <sheets>
    <sheet name="Grunddaten" sheetId="4" r:id="rId1"/>
    <sheet name="Statistik" sheetId="1" r:id="rId2"/>
    <sheet name="Beispiel" sheetId="5" r:id="rId3"/>
  </sheets>
  <definedNames>
    <definedName name="_xlnm.Print_Area" localSheetId="2">Beispiel!$A$1:$AC$64</definedName>
    <definedName name="_xlnm.Print_Area" localSheetId="0">Grunddaten!$A$1:$D$19</definedName>
    <definedName name="_xlnm.Print_Area" localSheetId="1">Statistik!$A$1:$AC$64</definedName>
    <definedName name="_xlnm.Print_Titles" localSheetId="2">Beispiel!$1:$5</definedName>
    <definedName name="_xlnm.Print_Titles" localSheetId="1">Statistik!$1:$5</definedName>
    <definedName name="Jahr_1">Grunddaten!$B$15</definedName>
    <definedName name="Jahr_2">Grunddaten!$B$16</definedName>
    <definedName name="Jahr_3">Grunddaten!$B$17</definedName>
    <definedName name="KAT_1">Grunddaten!$B$8</definedName>
    <definedName name="Kat_2">Grunddaten!$B$9</definedName>
    <definedName name="Kat_3">Grunddaten!$B$10</definedName>
    <definedName name="Kat_4">Grunddaten!$B$11</definedName>
    <definedName name="NFH">Grunddaten!$B$5</definedName>
    <definedName name="Sektion">Grunddaten!$B$4</definedName>
    <definedName name="wrn.2x._.Graphik._.und._.Zahlen." hidden="1">{"Prod Cockpit Graphik",#N/A,TRUE,"Prod Cockpit";"Prod Cockpit Zahlen",#N/A,TRUE,"Prod Cockpit";"Ums Cockpit Graphik",#N/A,TRUE,"Ums Cockpit";"Ums Cockpit Zahlen",#N/A,TRUE,"Ums Cockpit"}</definedName>
    <definedName name="wrn.3x._.Monat._.unten._.auswählen." hidden="1">{#N/A,#N/A,FALSE,"März"}</definedName>
    <definedName name="wrn.4x._.nur._.Zahlen." hidden="1">{"Prod Cockpit Zahlen",#N/A,FALSE,"Prod Cockpit";"Ums Cockpit Zahlen",#N/A,FALSE,"Ums Cockpit"}</definedName>
  </definedNames>
  <calcPr calcId="181029" fullCalcOnLoad="1" iterate="1"/>
</workbook>
</file>

<file path=xl/calcChain.xml><?xml version="1.0" encoding="utf-8"?>
<calcChain xmlns="http://schemas.openxmlformats.org/spreadsheetml/2006/main">
  <c r="J48" i="1" l="1"/>
  <c r="I48" i="1"/>
  <c r="H48" i="1"/>
  <c r="G48" i="1"/>
  <c r="G48" i="5" s="1"/>
  <c r="E48" i="1"/>
  <c r="D48" i="1"/>
  <c r="R51" i="1"/>
  <c r="R57" i="1" s="1"/>
  <c r="C48" i="1"/>
  <c r="B48" i="1"/>
  <c r="P51" i="1"/>
  <c r="P57" i="1" s="1"/>
  <c r="J28" i="1"/>
  <c r="I28" i="1"/>
  <c r="H28" i="1"/>
  <c r="G28" i="1"/>
  <c r="G28" i="5"/>
  <c r="E28" i="1"/>
  <c r="S31" i="1" s="1"/>
  <c r="S37" i="1" s="1"/>
  <c r="D28" i="1"/>
  <c r="R31" i="1" s="1"/>
  <c r="R37" i="1" s="1"/>
  <c r="C28" i="1"/>
  <c r="Q31" i="1" s="1"/>
  <c r="B28" i="1"/>
  <c r="P31" i="1" s="1"/>
  <c r="P37" i="1" s="1"/>
  <c r="J8" i="1"/>
  <c r="I8" i="1"/>
  <c r="H8" i="1"/>
  <c r="G8" i="1"/>
  <c r="E8" i="1"/>
  <c r="S11" i="1" s="1"/>
  <c r="S17" i="1" s="1"/>
  <c r="D8" i="1"/>
  <c r="C8" i="1"/>
  <c r="B8" i="1"/>
  <c r="P11" i="1"/>
  <c r="P17" i="1" s="1"/>
  <c r="A48" i="1"/>
  <c r="A28" i="1"/>
  <c r="Q51" i="1"/>
  <c r="Q57" i="1" s="1"/>
  <c r="A1" i="1"/>
  <c r="A1" i="5" s="1"/>
  <c r="A2" i="1"/>
  <c r="A2" i="5" s="1"/>
  <c r="H3" i="5"/>
  <c r="AD31" i="5"/>
  <c r="AD30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O60" i="5"/>
  <c r="O59" i="5"/>
  <c r="O58" i="5"/>
  <c r="O56" i="5"/>
  <c r="O54" i="5"/>
  <c r="O53" i="5"/>
  <c r="O52" i="5"/>
  <c r="O50" i="5"/>
  <c r="O40" i="5"/>
  <c r="O39" i="5"/>
  <c r="O38" i="5"/>
  <c r="O36" i="5"/>
  <c r="O34" i="5"/>
  <c r="O33" i="5"/>
  <c r="O32" i="5"/>
  <c r="O30" i="5"/>
  <c r="O20" i="5"/>
  <c r="O19" i="5"/>
  <c r="O18" i="5"/>
  <c r="O16" i="5"/>
  <c r="T57" i="5"/>
  <c r="T51" i="5"/>
  <c r="T37" i="5"/>
  <c r="T31" i="5"/>
  <c r="T17" i="5"/>
  <c r="T11" i="5"/>
  <c r="O14" i="5"/>
  <c r="O13" i="5"/>
  <c r="O12" i="5"/>
  <c r="O10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L49" i="5"/>
  <c r="L47" i="5"/>
  <c r="L46" i="5"/>
  <c r="G47" i="5"/>
  <c r="B47" i="5"/>
  <c r="B46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L29" i="5"/>
  <c r="K29" i="5"/>
  <c r="L27" i="5"/>
  <c r="L26" i="5"/>
  <c r="G27" i="5"/>
  <c r="B27" i="5"/>
  <c r="B26" i="5"/>
  <c r="L7" i="5"/>
  <c r="L6" i="5"/>
  <c r="G7" i="5"/>
  <c r="B7" i="5"/>
  <c r="B6" i="5"/>
  <c r="A26" i="5"/>
  <c r="A24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6" i="5"/>
  <c r="A4" i="5"/>
  <c r="AG8" i="5"/>
  <c r="AF8" i="5"/>
  <c r="AE8" i="5"/>
  <c r="AG8" i="1"/>
  <c r="AF8" i="1"/>
  <c r="AE8" i="1"/>
  <c r="AG28" i="5"/>
  <c r="AG28" i="1"/>
  <c r="AF28" i="5"/>
  <c r="AF28" i="1"/>
  <c r="AE28" i="5"/>
  <c r="AE28" i="1"/>
  <c r="K61" i="5"/>
  <c r="F61" i="5"/>
  <c r="L61" i="5" s="1"/>
  <c r="K41" i="5"/>
  <c r="F41" i="5"/>
  <c r="K21" i="5"/>
  <c r="F21" i="5"/>
  <c r="K61" i="1"/>
  <c r="F61" i="1"/>
  <c r="K41" i="1"/>
  <c r="L41" i="1"/>
  <c r="F41" i="1"/>
  <c r="K21" i="1"/>
  <c r="F21" i="1"/>
  <c r="L21" i="1"/>
  <c r="AE21" i="1" s="1"/>
  <c r="J64" i="5"/>
  <c r="S53" i="5"/>
  <c r="I64" i="5"/>
  <c r="R53" i="5" s="1"/>
  <c r="H64" i="5"/>
  <c r="Q53" i="5"/>
  <c r="T53" i="5" s="1"/>
  <c r="AG31" i="5" s="1"/>
  <c r="G64" i="5"/>
  <c r="P53" i="5" s="1"/>
  <c r="E64" i="5"/>
  <c r="S52" i="5"/>
  <c r="S54" i="5" s="1"/>
  <c r="D64" i="5"/>
  <c r="R52" i="5" s="1"/>
  <c r="R54" i="5" s="1"/>
  <c r="C64" i="5"/>
  <c r="Q52" i="5"/>
  <c r="B64" i="5"/>
  <c r="P52" i="5" s="1"/>
  <c r="K62" i="5"/>
  <c r="F62" i="5"/>
  <c r="K60" i="5"/>
  <c r="L60" i="5" s="1"/>
  <c r="AG20" i="5" s="1"/>
  <c r="F60" i="5"/>
  <c r="S59" i="5"/>
  <c r="R59" i="5"/>
  <c r="R60" i="5" s="1"/>
  <c r="Q59" i="5"/>
  <c r="T59" i="5" s="1"/>
  <c r="P59" i="5"/>
  <c r="K59" i="5"/>
  <c r="F59" i="5"/>
  <c r="L59" i="5" s="1"/>
  <c r="S58" i="5"/>
  <c r="R58" i="5"/>
  <c r="Q58" i="5"/>
  <c r="K58" i="5"/>
  <c r="F58" i="5"/>
  <c r="K57" i="5"/>
  <c r="F57" i="5"/>
  <c r="K56" i="5"/>
  <c r="F56" i="5"/>
  <c r="K55" i="5"/>
  <c r="F55" i="5"/>
  <c r="L55" i="5"/>
  <c r="AG15" i="5" s="1"/>
  <c r="K54" i="5"/>
  <c r="F54" i="5"/>
  <c r="K53" i="5"/>
  <c r="L53" i="5"/>
  <c r="AG13" i="5" s="1"/>
  <c r="F53" i="5"/>
  <c r="K52" i="5"/>
  <c r="F52" i="5"/>
  <c r="K51" i="5"/>
  <c r="F51" i="5"/>
  <c r="K50" i="5"/>
  <c r="K64" i="5" s="1"/>
  <c r="F50" i="5"/>
  <c r="J48" i="5"/>
  <c r="I48" i="5"/>
  <c r="H48" i="5"/>
  <c r="E48" i="5"/>
  <c r="S51" i="5" s="1"/>
  <c r="S57" i="5" s="1"/>
  <c r="D48" i="5"/>
  <c r="R51" i="5"/>
  <c r="R57" i="5" s="1"/>
  <c r="C48" i="5"/>
  <c r="Q51" i="5"/>
  <c r="Q57" i="5" s="1"/>
  <c r="B48" i="5"/>
  <c r="P51" i="5" s="1"/>
  <c r="P57" i="5"/>
  <c r="A48" i="5"/>
  <c r="J44" i="5"/>
  <c r="S33" i="5" s="1"/>
  <c r="I44" i="5"/>
  <c r="R33" i="5"/>
  <c r="H44" i="5"/>
  <c r="Q33" i="5" s="1"/>
  <c r="G44" i="5"/>
  <c r="P33" i="5"/>
  <c r="T33" i="5" s="1"/>
  <c r="AF31" i="5" s="1"/>
  <c r="E44" i="5"/>
  <c r="S32" i="5" s="1"/>
  <c r="S34" i="5" s="1"/>
  <c r="D44" i="5"/>
  <c r="R32" i="5" s="1"/>
  <c r="R34" i="5" s="1"/>
  <c r="C44" i="5"/>
  <c r="Q32" i="5" s="1"/>
  <c r="Q34" i="5" s="1"/>
  <c r="B44" i="5"/>
  <c r="P32" i="5" s="1"/>
  <c r="K42" i="5"/>
  <c r="F42" i="5"/>
  <c r="K40" i="5"/>
  <c r="L40" i="5" s="1"/>
  <c r="F40" i="5"/>
  <c r="K39" i="5"/>
  <c r="F39" i="5"/>
  <c r="K38" i="5"/>
  <c r="L38" i="5" s="1"/>
  <c r="AF18" i="5" s="1"/>
  <c r="F38" i="5"/>
  <c r="K37" i="5"/>
  <c r="F37" i="5"/>
  <c r="K36" i="5"/>
  <c r="L36" i="5" s="1"/>
  <c r="AF16" i="5" s="1"/>
  <c r="F36" i="5"/>
  <c r="K35" i="5"/>
  <c r="F35" i="5"/>
  <c r="K34" i="5"/>
  <c r="L34" i="5" s="1"/>
  <c r="AF14" i="5" s="1"/>
  <c r="F34" i="5"/>
  <c r="K33" i="5"/>
  <c r="F33" i="5"/>
  <c r="K32" i="5"/>
  <c r="L32" i="5" s="1"/>
  <c r="AF12" i="5" s="1"/>
  <c r="F32" i="5"/>
  <c r="K31" i="5"/>
  <c r="F31" i="5"/>
  <c r="K30" i="5"/>
  <c r="L30" i="5" s="1"/>
  <c r="F30" i="5"/>
  <c r="J28" i="5"/>
  <c r="I28" i="5"/>
  <c r="H28" i="5"/>
  <c r="E28" i="5"/>
  <c r="S31" i="5" s="1"/>
  <c r="S37" i="5" s="1"/>
  <c r="D28" i="5"/>
  <c r="R31" i="5"/>
  <c r="R37" i="5" s="1"/>
  <c r="C28" i="5"/>
  <c r="Q31" i="5"/>
  <c r="Q37" i="5" s="1"/>
  <c r="B28" i="5"/>
  <c r="P31" i="5" s="1"/>
  <c r="P37" i="5"/>
  <c r="A28" i="5"/>
  <c r="J24" i="5"/>
  <c r="S13" i="5" s="1"/>
  <c r="I24" i="5"/>
  <c r="R13" i="5"/>
  <c r="H24" i="5"/>
  <c r="Q13" i="5" s="1"/>
  <c r="G24" i="5"/>
  <c r="P13" i="5"/>
  <c r="E24" i="5"/>
  <c r="S12" i="5" s="1"/>
  <c r="S14" i="5" s="1"/>
  <c r="D24" i="5"/>
  <c r="R12" i="5" s="1"/>
  <c r="R14" i="5" s="1"/>
  <c r="C24" i="5"/>
  <c r="Q12" i="5" s="1"/>
  <c r="B24" i="5"/>
  <c r="P12" i="5" s="1"/>
  <c r="K22" i="5"/>
  <c r="F22" i="5"/>
  <c r="K20" i="5"/>
  <c r="L20" i="5" s="1"/>
  <c r="AE20" i="5" s="1"/>
  <c r="F20" i="5"/>
  <c r="K19" i="5"/>
  <c r="F19" i="5"/>
  <c r="L19" i="5" s="1"/>
  <c r="AE19" i="5" s="1"/>
  <c r="K18" i="5"/>
  <c r="F18" i="5"/>
  <c r="K17" i="5"/>
  <c r="L17" i="5" s="1"/>
  <c r="AE17" i="5" s="1"/>
  <c r="F17" i="5"/>
  <c r="K16" i="5"/>
  <c r="F16" i="5"/>
  <c r="K15" i="5"/>
  <c r="F15" i="5"/>
  <c r="K14" i="5"/>
  <c r="F14" i="5"/>
  <c r="L14" i="5"/>
  <c r="AE14" i="5"/>
  <c r="K13" i="5"/>
  <c r="F13" i="5"/>
  <c r="K12" i="5"/>
  <c r="F12" i="5"/>
  <c r="K11" i="5"/>
  <c r="F11" i="5"/>
  <c r="K10" i="5"/>
  <c r="L10" i="5" s="1"/>
  <c r="F10" i="5"/>
  <c r="F24" i="5" s="1"/>
  <c r="J8" i="5"/>
  <c r="I8" i="5"/>
  <c r="H8" i="5"/>
  <c r="G8" i="5"/>
  <c r="E8" i="5"/>
  <c r="S11" i="5" s="1"/>
  <c r="S17" i="5" s="1"/>
  <c r="D8" i="5"/>
  <c r="R11" i="5" s="1"/>
  <c r="R17" i="5" s="1"/>
  <c r="C8" i="5"/>
  <c r="Q11" i="5" s="1"/>
  <c r="Q17" i="5" s="1"/>
  <c r="B8" i="5"/>
  <c r="P11" i="5"/>
  <c r="P17" i="5"/>
  <c r="A8" i="5"/>
  <c r="S59" i="1"/>
  <c r="R59" i="1"/>
  <c r="Q59" i="1"/>
  <c r="T59" i="1" s="1"/>
  <c r="P59" i="1"/>
  <c r="S58" i="1"/>
  <c r="R58" i="1"/>
  <c r="R60" i="1" s="1"/>
  <c r="Q58" i="1"/>
  <c r="Q60" i="1" s="1"/>
  <c r="J64" i="1"/>
  <c r="S53" i="1"/>
  <c r="I64" i="1"/>
  <c r="R53" i="1" s="1"/>
  <c r="R54" i="1" s="1"/>
  <c r="H64" i="1"/>
  <c r="Q53" i="1"/>
  <c r="G64" i="1"/>
  <c r="P53" i="1" s="1"/>
  <c r="E64" i="1"/>
  <c r="S52" i="1"/>
  <c r="S54" i="1" s="1"/>
  <c r="D64" i="1"/>
  <c r="R52" i="1" s="1"/>
  <c r="C64" i="1"/>
  <c r="Q52" i="1"/>
  <c r="Q54" i="1" s="1"/>
  <c r="B64" i="1"/>
  <c r="P52" i="1" s="1"/>
  <c r="P54" i="1" s="1"/>
  <c r="K62" i="1"/>
  <c r="F62" i="1"/>
  <c r="L62" i="1" s="1"/>
  <c r="K60" i="1"/>
  <c r="F60" i="1"/>
  <c r="K59" i="1"/>
  <c r="F59" i="1"/>
  <c r="K58" i="1"/>
  <c r="F58" i="1"/>
  <c r="K57" i="1"/>
  <c r="F57" i="1"/>
  <c r="L57" i="1" s="1"/>
  <c r="AG17" i="1" s="1"/>
  <c r="K56" i="1"/>
  <c r="F56" i="1"/>
  <c r="K55" i="1"/>
  <c r="F55" i="1"/>
  <c r="F64" i="1" s="1"/>
  <c r="K54" i="1"/>
  <c r="F54" i="1"/>
  <c r="K53" i="1"/>
  <c r="L53" i="1"/>
  <c r="AG13" i="1" s="1"/>
  <c r="F53" i="1"/>
  <c r="K52" i="1"/>
  <c r="L52" i="1" s="1"/>
  <c r="F52" i="1"/>
  <c r="K51" i="1"/>
  <c r="F51" i="1"/>
  <c r="K50" i="1"/>
  <c r="L50" i="1" s="1"/>
  <c r="F50" i="1"/>
  <c r="S51" i="1"/>
  <c r="S57" i="1"/>
  <c r="J44" i="1"/>
  <c r="S33" i="1" s="1"/>
  <c r="I44" i="1"/>
  <c r="R33" i="1"/>
  <c r="R34" i="1" s="1"/>
  <c r="H44" i="1"/>
  <c r="Q33" i="1" s="1"/>
  <c r="G44" i="1"/>
  <c r="P33" i="1"/>
  <c r="E44" i="1"/>
  <c r="S32" i="1" s="1"/>
  <c r="S34" i="1" s="1"/>
  <c r="D44" i="1"/>
  <c r="R32" i="1"/>
  <c r="C44" i="1"/>
  <c r="Q32" i="1" s="1"/>
  <c r="T32" i="1" s="1"/>
  <c r="B44" i="1"/>
  <c r="P32" i="1"/>
  <c r="K42" i="1"/>
  <c r="L42" i="1" s="1"/>
  <c r="F42" i="1"/>
  <c r="K40" i="1"/>
  <c r="F40" i="1"/>
  <c r="K39" i="1"/>
  <c r="F39" i="1"/>
  <c r="K38" i="1"/>
  <c r="L38" i="1"/>
  <c r="AF18" i="1" s="1"/>
  <c r="F38" i="1"/>
  <c r="K37" i="1"/>
  <c r="F37" i="1"/>
  <c r="K36" i="1"/>
  <c r="F36" i="1"/>
  <c r="K35" i="1"/>
  <c r="L35" i="1"/>
  <c r="AF15" i="1" s="1"/>
  <c r="F35" i="1"/>
  <c r="K34" i="1"/>
  <c r="F34" i="1"/>
  <c r="K33" i="1"/>
  <c r="F33" i="1"/>
  <c r="F44" i="1" s="1"/>
  <c r="K32" i="1"/>
  <c r="L32" i="1" s="1"/>
  <c r="AF12" i="1" s="1"/>
  <c r="F32" i="1"/>
  <c r="K31" i="1"/>
  <c r="F31" i="1"/>
  <c r="K30" i="1"/>
  <c r="F30" i="1"/>
  <c r="Q37" i="1"/>
  <c r="J24" i="1"/>
  <c r="S13" i="1" s="1"/>
  <c r="I24" i="1"/>
  <c r="R13" i="1" s="1"/>
  <c r="H24" i="1"/>
  <c r="Q13" i="1"/>
  <c r="G24" i="1"/>
  <c r="P13" i="1" s="1"/>
  <c r="E24" i="1"/>
  <c r="S12" i="1" s="1"/>
  <c r="D24" i="1"/>
  <c r="R12" i="1" s="1"/>
  <c r="C24" i="1"/>
  <c r="Q12" i="1"/>
  <c r="Q14" i="1" s="1"/>
  <c r="B24" i="1"/>
  <c r="P12" i="1" s="1"/>
  <c r="K22" i="1"/>
  <c r="F22" i="1"/>
  <c r="L22" i="1" s="1"/>
  <c r="K20" i="1"/>
  <c r="AE20" i="1"/>
  <c r="F20" i="1"/>
  <c r="L20" i="1" s="1"/>
  <c r="K19" i="1"/>
  <c r="F19" i="1"/>
  <c r="K18" i="1"/>
  <c r="L18" i="1" s="1"/>
  <c r="AE18" i="1" s="1"/>
  <c r="F18" i="1"/>
  <c r="K17" i="1"/>
  <c r="L17" i="1" s="1"/>
  <c r="AE17" i="1" s="1"/>
  <c r="F17" i="1"/>
  <c r="K16" i="1"/>
  <c r="F16" i="1"/>
  <c r="L16" i="1" s="1"/>
  <c r="AE16" i="1" s="1"/>
  <c r="K15" i="1"/>
  <c r="F15" i="1"/>
  <c r="K14" i="1"/>
  <c r="F14" i="1"/>
  <c r="K13" i="1"/>
  <c r="F13" i="1"/>
  <c r="K12" i="1"/>
  <c r="F12" i="1"/>
  <c r="K11" i="1"/>
  <c r="L11" i="1" s="1"/>
  <c r="AE11" i="1" s="1"/>
  <c r="F11" i="1"/>
  <c r="K10" i="1"/>
  <c r="L10" i="1" s="1"/>
  <c r="F10" i="1"/>
  <c r="R11" i="1"/>
  <c r="R17" i="1" s="1"/>
  <c r="Q11" i="1"/>
  <c r="Q17" i="1"/>
  <c r="A8" i="1"/>
  <c r="L56" i="5"/>
  <c r="AG16" i="5" s="1"/>
  <c r="L13" i="5"/>
  <c r="AE13" i="5" s="1"/>
  <c r="L11" i="5"/>
  <c r="AE11" i="5"/>
  <c r="L22" i="5"/>
  <c r="L50" i="5"/>
  <c r="L18" i="5"/>
  <c r="AE18" i="5"/>
  <c r="L52" i="5"/>
  <c r="AG12" i="5" s="1"/>
  <c r="F44" i="5"/>
  <c r="Q14" i="5"/>
  <c r="L33" i="5"/>
  <c r="AF13" i="5"/>
  <c r="L42" i="5"/>
  <c r="L51" i="5"/>
  <c r="AG11" i="5"/>
  <c r="S60" i="5"/>
  <c r="L21" i="5"/>
  <c r="AE21" i="5" s="1"/>
  <c r="L35" i="5"/>
  <c r="AF15" i="5"/>
  <c r="L39" i="5"/>
  <c r="AF19" i="5"/>
  <c r="L41" i="5"/>
  <c r="T13" i="5"/>
  <c r="AE31" i="5" s="1"/>
  <c r="AG19" i="5"/>
  <c r="L62" i="5"/>
  <c r="L31" i="5"/>
  <c r="AF11" i="5"/>
  <c r="L54" i="5"/>
  <c r="AG14" i="5" s="1"/>
  <c r="L37" i="5"/>
  <c r="AF17" i="5"/>
  <c r="L57" i="5"/>
  <c r="AG17" i="5" s="1"/>
  <c r="P54" i="5"/>
  <c r="K24" i="5"/>
  <c r="Q60" i="5"/>
  <c r="T52" i="5"/>
  <c r="AG30" i="5" s="1"/>
  <c r="L16" i="5"/>
  <c r="AE16" i="5" s="1"/>
  <c r="L59" i="1"/>
  <c r="AG19" i="1"/>
  <c r="L19" i="1"/>
  <c r="AE19" i="1"/>
  <c r="L15" i="1"/>
  <c r="AE15" i="1"/>
  <c r="L37" i="1"/>
  <c r="AF17" i="1" s="1"/>
  <c r="L51" i="1"/>
  <c r="AG11" i="1" s="1"/>
  <c r="L30" i="1"/>
  <c r="AF10" i="1"/>
  <c r="L34" i="1"/>
  <c r="AF14" i="1" s="1"/>
  <c r="L58" i="1"/>
  <c r="AG18" i="1"/>
  <c r="L39" i="1"/>
  <c r="AF19" i="1" s="1"/>
  <c r="L54" i="1"/>
  <c r="AG14" i="1" s="1"/>
  <c r="L36" i="1"/>
  <c r="AF16" i="1" s="1"/>
  <c r="L40" i="1"/>
  <c r="AF20" i="1" s="1"/>
  <c r="L14" i="1"/>
  <c r="AE14" i="1" s="1"/>
  <c r="L56" i="1"/>
  <c r="AG16" i="1"/>
  <c r="L60" i="1"/>
  <c r="AG20" i="1"/>
  <c r="K64" i="1"/>
  <c r="L61" i="1"/>
  <c r="L31" i="1"/>
  <c r="AF11" i="1" s="1"/>
  <c r="AG12" i="1"/>
  <c r="S60" i="1"/>
  <c r="T52" i="1"/>
  <c r="AG30" i="1" s="1"/>
  <c r="AG21" i="5"/>
  <c r="L12" i="1"/>
  <c r="AE12" i="1" s="1"/>
  <c r="T33" i="1"/>
  <c r="AF31" i="1" s="1"/>
  <c r="AF21" i="1"/>
  <c r="AG21" i="1"/>
  <c r="AE10" i="1" l="1"/>
  <c r="T12" i="5"/>
  <c r="P14" i="5"/>
  <c r="T13" i="1"/>
  <c r="AE31" i="1" s="1"/>
  <c r="AG10" i="1"/>
  <c r="L44" i="1"/>
  <c r="P34" i="5"/>
  <c r="T32" i="5"/>
  <c r="AF10" i="5"/>
  <c r="L44" i="5"/>
  <c r="AF21" i="5"/>
  <c r="AF20" i="5"/>
  <c r="R14" i="1"/>
  <c r="T34" i="1"/>
  <c r="AF30" i="1"/>
  <c r="AE10" i="5"/>
  <c r="T12" i="1"/>
  <c r="L15" i="5"/>
  <c r="AE15" i="5" s="1"/>
  <c r="AG10" i="5"/>
  <c r="L64" i="5"/>
  <c r="T54" i="1"/>
  <c r="P58" i="1" s="1"/>
  <c r="K24" i="1"/>
  <c r="S14" i="1"/>
  <c r="L12" i="5"/>
  <c r="AE12" i="5" s="1"/>
  <c r="T54" i="5"/>
  <c r="P58" i="5" s="1"/>
  <c r="Q34" i="1"/>
  <c r="F64" i="5"/>
  <c r="K44" i="5"/>
  <c r="F24" i="1"/>
  <c r="L13" i="1"/>
  <c r="AE13" i="1" s="1"/>
  <c r="L33" i="1"/>
  <c r="AF13" i="1" s="1"/>
  <c r="L55" i="1"/>
  <c r="AG15" i="1" s="1"/>
  <c r="Q54" i="5"/>
  <c r="P14" i="1"/>
  <c r="K44" i="1"/>
  <c r="T53" i="1"/>
  <c r="AG31" i="1" s="1"/>
  <c r="P34" i="1"/>
  <c r="L58" i="5"/>
  <c r="AG18" i="5" s="1"/>
  <c r="T58" i="1" l="1"/>
  <c r="P60" i="1"/>
  <c r="T60" i="1" s="1"/>
  <c r="P38" i="1"/>
  <c r="R38" i="1"/>
  <c r="R40" i="1" s="1"/>
  <c r="Q38" i="1"/>
  <c r="Q39" i="1"/>
  <c r="P39" i="1"/>
  <c r="T39" i="1" s="1"/>
  <c r="S38" i="1"/>
  <c r="S40" i="1" s="1"/>
  <c r="R39" i="1"/>
  <c r="S39" i="1"/>
  <c r="L24" i="5"/>
  <c r="T34" i="5"/>
  <c r="AF30" i="5"/>
  <c r="L64" i="1"/>
  <c r="T58" i="5"/>
  <c r="P60" i="5"/>
  <c r="T60" i="5" s="1"/>
  <c r="T14" i="1"/>
  <c r="AE30" i="1"/>
  <c r="T14" i="5"/>
  <c r="AE30" i="5"/>
  <c r="L24" i="1"/>
  <c r="R39" i="5" l="1"/>
  <c r="P38" i="5"/>
  <c r="Q38" i="5"/>
  <c r="Q40" i="5" s="1"/>
  <c r="R38" i="5"/>
  <c r="R40" i="5" s="1"/>
  <c r="P39" i="5"/>
  <c r="Q39" i="5"/>
  <c r="S38" i="5"/>
  <c r="S39" i="5"/>
  <c r="R18" i="5"/>
  <c r="S19" i="5"/>
  <c r="S18" i="5"/>
  <c r="S20" i="5" s="1"/>
  <c r="P19" i="5"/>
  <c r="T19" i="5" s="1"/>
  <c r="Q18" i="5"/>
  <c r="Q19" i="5"/>
  <c r="P18" i="5"/>
  <c r="R19" i="5"/>
  <c r="T38" i="1"/>
  <c r="P40" i="1"/>
  <c r="S19" i="1"/>
  <c r="P19" i="1"/>
  <c r="P18" i="1"/>
  <c r="Q19" i="1"/>
  <c r="R18" i="1"/>
  <c r="R20" i="1" s="1"/>
  <c r="S18" i="1"/>
  <c r="Q18" i="1"/>
  <c r="R19" i="1"/>
  <c r="Q40" i="1"/>
  <c r="S20" i="1" l="1"/>
  <c r="T40" i="1"/>
  <c r="T38" i="5"/>
  <c r="P40" i="5"/>
  <c r="T40" i="5" s="1"/>
  <c r="T19" i="1"/>
  <c r="T18" i="5"/>
  <c r="P20" i="5"/>
  <c r="S40" i="5"/>
  <c r="Q20" i="1"/>
  <c r="P20" i="1"/>
  <c r="T20" i="1" s="1"/>
  <c r="T18" i="1"/>
  <c r="Q20" i="5"/>
  <c r="R20" i="5"/>
  <c r="T39" i="5"/>
  <c r="T20" i="5" l="1"/>
  <c r="K8" i="5"/>
  <c r="L8" i="5"/>
  <c r="K28" i="5"/>
  <c r="L28" i="5"/>
  <c r="L48" i="5"/>
  <c r="K8" i="1"/>
  <c r="L8" i="1"/>
  <c r="K28" i="1"/>
  <c r="L28" i="1"/>
  <c r="K48" i="1"/>
  <c r="L48" i="1"/>
</calcChain>
</file>

<file path=xl/comments1.xml><?xml version="1.0" encoding="utf-8"?>
<comments xmlns="http://schemas.openxmlformats.org/spreadsheetml/2006/main">
  <authors>
    <author>Leuzinger</author>
  </authors>
  <commentList>
    <comment ref="A22" authorId="0" shapeId="0">
      <text>
        <r>
          <rPr>
            <sz val="10"/>
            <color indexed="81"/>
            <rFont val="Arial"/>
            <family val="2"/>
          </rPr>
          <t>wenn Monatsdaten nicht verfügbar sind</t>
        </r>
      </text>
    </comment>
    <comment ref="A42" authorId="0" shapeId="0">
      <text>
        <r>
          <rPr>
            <sz val="10"/>
            <color indexed="81"/>
            <rFont val="Arial"/>
            <family val="2"/>
          </rPr>
          <t>wenn Monatsdaten nicht verfügbar sind</t>
        </r>
      </text>
    </comment>
    <comment ref="A62" authorId="0" shapeId="0">
      <text>
        <r>
          <rPr>
            <sz val="10"/>
            <color indexed="81"/>
            <rFont val="Arial"/>
            <family val="2"/>
          </rPr>
          <t>wenn Monatsdaten nicht verfügbar sind</t>
        </r>
      </text>
    </comment>
  </commentList>
</comments>
</file>

<file path=xl/comments2.xml><?xml version="1.0" encoding="utf-8"?>
<comments xmlns="http://schemas.openxmlformats.org/spreadsheetml/2006/main">
  <authors>
    <author>Leuzinger</author>
  </authors>
  <commentList>
    <comment ref="A22" authorId="0" shapeId="0">
      <text>
        <r>
          <rPr>
            <sz val="10"/>
            <color indexed="81"/>
            <rFont val="Arial"/>
            <family val="2"/>
          </rPr>
          <t>wenn Monatsdaten nicht verfügbar sind</t>
        </r>
      </text>
    </comment>
    <comment ref="A42" authorId="0" shapeId="0">
      <text>
        <r>
          <rPr>
            <sz val="10"/>
            <color indexed="81"/>
            <rFont val="Arial"/>
            <family val="2"/>
          </rPr>
          <t>wenn Monatsdaten nicht verfügbar sind</t>
        </r>
      </text>
    </comment>
    <comment ref="A62" authorId="0" shapeId="0">
      <text>
        <r>
          <rPr>
            <sz val="10"/>
            <color indexed="81"/>
            <rFont val="Arial"/>
            <family val="2"/>
          </rPr>
          <t>wenn Monatsdaten nicht verfügbar sind</t>
        </r>
      </text>
    </comment>
  </commentList>
</comments>
</file>

<file path=xl/sharedStrings.xml><?xml version="1.0" encoding="utf-8"?>
<sst xmlns="http://schemas.openxmlformats.org/spreadsheetml/2006/main" count="146" uniqueCount="51">
  <si>
    <t>Total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</si>
  <si>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</si>
  <si>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</si>
  <si>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</si>
  <si>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</si>
  <si>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</si>
  <si>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</si>
  <si>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</si>
  <si>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</si>
  <si>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</si>
  <si>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</si>
  <si>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</si>
  <si>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</si>
  <si>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0-12</t>
  </si>
  <si>
    <t>12-16</t>
  </si>
  <si>
    <t>16-99</t>
  </si>
  <si>
    <t>yyy</t>
  </si>
  <si>
    <t>xxx</t>
  </si>
  <si>
    <t xml:space="preserve">HiForm011_Statistik_01.01.2013 / Beispiel  </t>
  </si>
  <si>
    <t>Sonnenberg</t>
  </si>
  <si>
    <t>grüne Felder bitte eingeben</t>
  </si>
  <si>
    <t>Angaben zur Trägerschaft</t>
  </si>
  <si>
    <t>Sektion</t>
  </si>
  <si>
    <t>Naturfreundehaus</t>
  </si>
  <si>
    <t>Alterskategorien (Mitglied/Nicht-Mitglied)</t>
  </si>
  <si>
    <t>Kategorie 1</t>
  </si>
  <si>
    <t>Kategorie 2</t>
  </si>
  <si>
    <t>Kategorie 3</t>
  </si>
  <si>
    <t>Kategorie 4</t>
  </si>
  <si>
    <t>3 Jahre an Daten</t>
  </si>
  <si>
    <t>Jahr 1 (Antragsjahr)</t>
  </si>
  <si>
    <t>Jahr 2</t>
  </si>
  <si>
    <t>Jahr 3</t>
  </si>
  <si>
    <t>Antragsjahr plus 2 Vorjahre</t>
  </si>
  <si>
    <t>Beilage zum Antrag</t>
  </si>
  <si>
    <t>Jahr</t>
  </si>
  <si>
    <t>Logiernächte</t>
  </si>
  <si>
    <t>Mitglieder</t>
  </si>
  <si>
    <t>Nichtmitglieder</t>
  </si>
  <si>
    <t>ganzes Haus</t>
  </si>
  <si>
    <t>Monatsdaten</t>
  </si>
  <si>
    <t>Statistik absolut</t>
  </si>
  <si>
    <t>Statistik relativ</t>
  </si>
  <si>
    <t>NF</t>
  </si>
  <si>
    <t>Nicht-NF</t>
  </si>
  <si>
    <t xml:space="preserve">HiForm011_Statistik_01.07.2013 / Statistik  </t>
  </si>
  <si>
    <t>Beispiel</t>
  </si>
  <si>
    <t>Biberist</t>
  </si>
  <si>
    <t>Schauenburg</t>
  </si>
  <si>
    <t>Hausgemeinschaft Sonnenberg</t>
  </si>
  <si>
    <t>Grunddaten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</si>
</sst>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 * #,##0.00_ ;_ * \-#,##0.00_ ;_ * &quot;-&quot;??_ ;_ @_ "/>
    <numFmt numFmtId="178" formatCode="_ * #,##0_ ;_ * \-#,##0_ ;_ * &quot;-&quot;??_ ;_ @_ "/>
  </numFmts>
  <fonts count="18" x14ac:knownFonts="1">
    <font>
      <sz val="12"/>
      <color theme="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sz val="12"/>
      <name val="Arial"/>
      <family val="2"/>
    </font>
    <font>
      <b/>
      <sz val="12"/>
      <color indexed="1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sz val="10"/>
      <color indexed="81"/>
      <name val="Arial"/>
      <family val="2"/>
    </font>
    <font>
      <sz val="8"/>
      <name val="Arial Narrow"/>
      <family val="2"/>
    </font>
    <font>
      <sz val="12"/>
      <color theme="1"/>
      <name val="Arial"/>
      <family val="2"/>
    </font>
    <font>
      <b/>
      <sz val="20"/>
      <color rgb="FFFF0000"/>
      <name val="Arial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71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8" fillId="0" borderId="0"/>
  </cellStyleXfs>
  <cellXfs count="171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2" fillId="5" borderId="0" xfId="0" applyFont="1" applyFill="1"/>
    <xf numFmtId="0" fontId="5" fillId="0" borderId="1" xfId="0" applyFont="1" applyBorder="1"/>
    <xf numFmtId="0" fontId="2" fillId="0" borderId="2" xfId="0" applyFont="1" applyBorder="1"/>
    <xf numFmtId="0" fontId="6" fillId="0" borderId="3" xfId="0" applyFont="1" applyFill="1" applyBorder="1" applyAlignment="1">
      <alignment horizontal="right"/>
    </xf>
    <xf numFmtId="0" fontId="2" fillId="0" borderId="1" xfId="0" applyFont="1" applyBorder="1"/>
    <xf numFmtId="0" fontId="2" fillId="0" borderId="3" xfId="0" applyFont="1" applyBorder="1"/>
    <xf numFmtId="0" fontId="7" fillId="0" borderId="4" xfId="0" applyFont="1" applyBorder="1"/>
    <xf numFmtId="0" fontId="2" fillId="0" borderId="4" xfId="0" applyFont="1" applyBorder="1"/>
    <xf numFmtId="0" fontId="7" fillId="0" borderId="0" xfId="0" applyFont="1" applyBorder="1"/>
    <xf numFmtId="0" fontId="7" fillId="0" borderId="5" xfId="0" applyFont="1" applyBorder="1"/>
    <xf numFmtId="0" fontId="7" fillId="0" borderId="6" xfId="0" applyFont="1" applyBorder="1"/>
    <xf numFmtId="0" fontId="2" fillId="0" borderId="5" xfId="0" applyFont="1" applyBorder="1"/>
    <xf numFmtId="0" fontId="16" fillId="0" borderId="4" xfId="0" applyFont="1" applyBorder="1" applyAlignment="1">
      <alignment horizontal="center" vertical="center"/>
    </xf>
    <xf numFmtId="0" fontId="7" fillId="0" borderId="4" xfId="0" quotePrefix="1" applyFont="1" applyBorder="1" applyAlignment="1">
      <alignment horizontal="right" wrapText="1"/>
    </xf>
    <xf numFmtId="17" fontId="7" fillId="0" borderId="0" xfId="0" quotePrefix="1" applyNumberFormat="1" applyFont="1" applyBorder="1" applyAlignment="1">
      <alignment horizontal="right" wrapText="1"/>
    </xf>
    <xf numFmtId="0" fontId="7" fillId="0" borderId="0" xfId="0" quotePrefix="1" applyFont="1" applyBorder="1" applyAlignment="1">
      <alignment horizontal="right" wrapText="1"/>
    </xf>
    <xf numFmtId="0" fontId="7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0" fontId="7" fillId="2" borderId="4" xfId="0" applyFont="1" applyFill="1" applyBorder="1"/>
    <xf numFmtId="0" fontId="7" fillId="2" borderId="0" xfId="0" applyFont="1" applyFill="1" applyBorder="1"/>
    <xf numFmtId="0" fontId="7" fillId="2" borderId="5" xfId="0" applyFont="1" applyFill="1" applyBorder="1"/>
    <xf numFmtId="0" fontId="7" fillId="6" borderId="4" xfId="0" applyFont="1" applyFill="1" applyBorder="1"/>
    <xf numFmtId="178" fontId="7" fillId="5" borderId="4" xfId="1" quotePrefix="1" applyNumberFormat="1" applyFont="1" applyFill="1" applyBorder="1" applyProtection="1">
      <protection locked="0"/>
    </xf>
    <xf numFmtId="178" fontId="9" fillId="6" borderId="5" xfId="1" applyNumberFormat="1" applyFont="1" applyFill="1" applyBorder="1"/>
    <xf numFmtId="0" fontId="2" fillId="3" borderId="0" xfId="0" applyFont="1" applyFill="1" applyBorder="1" applyProtection="1"/>
    <xf numFmtId="0" fontId="7" fillId="6" borderId="0" xfId="0" applyFont="1" applyFill="1"/>
    <xf numFmtId="0" fontId="10" fillId="0" borderId="0" xfId="0" applyFont="1" applyBorder="1"/>
    <xf numFmtId="178" fontId="10" fillId="0" borderId="0" xfId="0" applyNumberFormat="1" applyFont="1" applyBorder="1"/>
    <xf numFmtId="178" fontId="9" fillId="7" borderId="6" xfId="1" applyNumberFormat="1" applyFont="1" applyFill="1" applyBorder="1"/>
    <xf numFmtId="0" fontId="2" fillId="4" borderId="0" xfId="0" applyFont="1" applyFill="1" applyBorder="1" applyProtection="1"/>
    <xf numFmtId="0" fontId="2" fillId="4" borderId="0" xfId="0" applyFont="1" applyFill="1" applyBorder="1" applyAlignment="1" applyProtection="1">
      <alignment horizontal="right"/>
    </xf>
    <xf numFmtId="17" fontId="2" fillId="4" borderId="0" xfId="0" quotePrefix="1" applyNumberFormat="1" applyFont="1" applyFill="1" applyBorder="1" applyAlignment="1" applyProtection="1">
      <alignment horizontal="right"/>
    </xf>
    <xf numFmtId="178" fontId="2" fillId="0" borderId="1" xfId="1" applyNumberFormat="1" applyFont="1" applyBorder="1" applyProtection="1"/>
    <xf numFmtId="178" fontId="2" fillId="0" borderId="2" xfId="1" applyNumberFormat="1" applyFont="1" applyBorder="1" applyProtection="1"/>
    <xf numFmtId="178" fontId="2" fillId="0" borderId="3" xfId="1" applyNumberFormat="1" applyFont="1" applyBorder="1" applyProtection="1"/>
    <xf numFmtId="178" fontId="2" fillId="0" borderId="7" xfId="1" applyNumberFormat="1" applyFont="1" applyBorder="1" applyProtection="1"/>
    <xf numFmtId="178" fontId="2" fillId="0" borderId="8" xfId="1" applyNumberFormat="1" applyFont="1" applyBorder="1" applyProtection="1"/>
    <xf numFmtId="178" fontId="2" fillId="0" borderId="9" xfId="1" applyNumberFormat="1" applyFont="1" applyBorder="1" applyProtection="1"/>
    <xf numFmtId="178" fontId="2" fillId="0" borderId="5" xfId="1" applyNumberFormat="1" applyFont="1" applyBorder="1" applyProtection="1"/>
    <xf numFmtId="178" fontId="2" fillId="0" borderId="10" xfId="1" applyNumberFormat="1" applyFont="1" applyBorder="1" applyProtection="1"/>
    <xf numFmtId="0" fontId="2" fillId="0" borderId="0" xfId="0" applyFont="1" applyBorder="1" applyProtection="1"/>
    <xf numFmtId="9" fontId="2" fillId="0" borderId="1" xfId="2" applyFont="1" applyBorder="1" applyProtection="1"/>
    <xf numFmtId="9" fontId="2" fillId="0" borderId="2" xfId="2" applyFont="1" applyBorder="1" applyProtection="1"/>
    <xf numFmtId="9" fontId="2" fillId="0" borderId="3" xfId="2" applyFont="1" applyBorder="1" applyProtection="1"/>
    <xf numFmtId="9" fontId="2" fillId="0" borderId="3" xfId="0" applyNumberFormat="1" applyFont="1" applyBorder="1" applyProtection="1"/>
    <xf numFmtId="9" fontId="2" fillId="0" borderId="7" xfId="2" applyFont="1" applyBorder="1" applyProtection="1"/>
    <xf numFmtId="9" fontId="2" fillId="0" borderId="8" xfId="2" applyFont="1" applyBorder="1" applyProtection="1"/>
    <xf numFmtId="9" fontId="2" fillId="0" borderId="9" xfId="2" applyFont="1" applyBorder="1" applyProtection="1"/>
    <xf numFmtId="9" fontId="2" fillId="0" borderId="5" xfId="0" applyNumberFormat="1" applyFont="1" applyBorder="1" applyProtection="1"/>
    <xf numFmtId="9" fontId="2" fillId="0" borderId="7" xfId="0" applyNumberFormat="1" applyFont="1" applyBorder="1" applyProtection="1"/>
    <xf numFmtId="9" fontId="2" fillId="0" borderId="8" xfId="0" applyNumberFormat="1" applyFont="1" applyBorder="1" applyProtection="1"/>
    <xf numFmtId="9" fontId="2" fillId="0" borderId="10" xfId="0" applyNumberFormat="1" applyFont="1" applyBorder="1" applyProtection="1"/>
    <xf numFmtId="0" fontId="9" fillId="0" borderId="7" xfId="0" applyFont="1" applyBorder="1"/>
    <xf numFmtId="178" fontId="9" fillId="7" borderId="11" xfId="1" applyNumberFormat="1" applyFont="1" applyFill="1" applyBorder="1"/>
    <xf numFmtId="178" fontId="9" fillId="7" borderId="12" xfId="1" applyNumberFormat="1" applyFont="1" applyFill="1" applyBorder="1"/>
    <xf numFmtId="178" fontId="9" fillId="7" borderId="13" xfId="1" applyNumberFormat="1" applyFont="1" applyFill="1" applyBorder="1"/>
    <xf numFmtId="178" fontId="9" fillId="7" borderId="14" xfId="1" applyNumberFormat="1" applyFont="1" applyFill="1" applyBorder="1"/>
    <xf numFmtId="0" fontId="2" fillId="0" borderId="7" xfId="0" applyFont="1" applyBorder="1"/>
    <xf numFmtId="0" fontId="2" fillId="0" borderId="8" xfId="0" applyFont="1" applyBorder="1"/>
    <xf numFmtId="0" fontId="2" fillId="0" borderId="8" xfId="0" applyFont="1" applyBorder="1" applyProtection="1"/>
    <xf numFmtId="0" fontId="2" fillId="0" borderId="9" xfId="0" applyFont="1" applyBorder="1"/>
    <xf numFmtId="178" fontId="5" fillId="0" borderId="1" xfId="1" applyNumberFormat="1" applyFont="1" applyBorder="1"/>
    <xf numFmtId="178" fontId="2" fillId="0" borderId="2" xfId="1" applyNumberFormat="1" applyFont="1" applyBorder="1"/>
    <xf numFmtId="178" fontId="6" fillId="0" borderId="3" xfId="1" applyNumberFormat="1" applyFont="1" applyFill="1" applyBorder="1" applyAlignment="1">
      <alignment horizontal="right"/>
    </xf>
    <xf numFmtId="0" fontId="2" fillId="0" borderId="2" xfId="0" applyFont="1" applyBorder="1" applyProtection="1"/>
    <xf numFmtId="178" fontId="2" fillId="0" borderId="4" xfId="1" applyNumberFormat="1" applyFont="1" applyBorder="1"/>
    <xf numFmtId="178" fontId="7" fillId="0" borderId="0" xfId="1" applyNumberFormat="1" applyFont="1" applyBorder="1"/>
    <xf numFmtId="178" fontId="7" fillId="0" borderId="5" xfId="1" applyNumberFormat="1" applyFont="1" applyBorder="1"/>
    <xf numFmtId="178" fontId="7" fillId="0" borderId="6" xfId="1" applyNumberFormat="1" applyFont="1" applyBorder="1"/>
    <xf numFmtId="178" fontId="7" fillId="0" borderId="4" xfId="1" quotePrefix="1" applyNumberFormat="1" applyFont="1" applyBorder="1" applyAlignment="1">
      <alignment horizontal="right" wrapText="1"/>
    </xf>
    <xf numFmtId="178" fontId="7" fillId="0" borderId="0" xfId="1" quotePrefix="1" applyNumberFormat="1" applyFont="1" applyBorder="1" applyAlignment="1">
      <alignment horizontal="right" wrapText="1"/>
    </xf>
    <xf numFmtId="178" fontId="7" fillId="0" borderId="5" xfId="1" applyNumberFormat="1" applyFont="1" applyBorder="1" applyAlignment="1">
      <alignment horizontal="right" wrapText="1"/>
    </xf>
    <xf numFmtId="178" fontId="7" fillId="0" borderId="6" xfId="1" applyNumberFormat="1" applyFont="1" applyBorder="1" applyAlignment="1">
      <alignment horizontal="right" wrapText="1"/>
    </xf>
    <xf numFmtId="178" fontId="11" fillId="0" borderId="0" xfId="0" applyNumberFormat="1" applyFont="1" applyBorder="1"/>
    <xf numFmtId="0" fontId="2" fillId="0" borderId="0" xfId="3" applyFont="1"/>
    <xf numFmtId="0" fontId="2" fillId="8" borderId="0" xfId="3" applyFont="1" applyFill="1"/>
    <xf numFmtId="0" fontId="2" fillId="5" borderId="0" xfId="3" applyFont="1" applyFill="1" applyProtection="1">
      <protection locked="0"/>
    </xf>
    <xf numFmtId="0" fontId="5" fillId="0" borderId="0" xfId="3" applyFont="1"/>
    <xf numFmtId="0" fontId="2" fillId="5" borderId="0" xfId="3" applyFont="1" applyFill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3" xfId="0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6" borderId="4" xfId="0" applyFont="1" applyFill="1" applyBorder="1" applyAlignment="1">
      <alignment vertical="center"/>
    </xf>
    <xf numFmtId="178" fontId="7" fillId="5" borderId="4" xfId="1" quotePrefix="1" applyNumberFormat="1" applyFont="1" applyFill="1" applyBorder="1" applyAlignment="1" applyProtection="1">
      <alignment vertical="center"/>
      <protection locked="0"/>
    </xf>
    <xf numFmtId="178" fontId="9" fillId="6" borderId="5" xfId="1" applyNumberFormat="1" applyFont="1" applyFill="1" applyBorder="1" applyAlignment="1">
      <alignment vertical="center"/>
    </xf>
    <xf numFmtId="0" fontId="2" fillId="3" borderId="0" xfId="0" applyFont="1" applyFill="1" applyBorder="1" applyAlignment="1" applyProtection="1">
      <alignment vertical="center"/>
    </xf>
    <xf numFmtId="0" fontId="7" fillId="6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178" fontId="10" fillId="0" borderId="0" xfId="0" applyNumberFormat="1" applyFont="1" applyBorder="1" applyAlignment="1">
      <alignment vertical="center"/>
    </xf>
    <xf numFmtId="178" fontId="9" fillId="7" borderId="6" xfId="1" applyNumberFormat="1" applyFont="1" applyFill="1" applyBorder="1" applyAlignment="1">
      <alignment vertical="center"/>
    </xf>
    <xf numFmtId="0" fontId="2" fillId="4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right" vertical="center"/>
    </xf>
    <xf numFmtId="17" fontId="2" fillId="4" borderId="0" xfId="0" quotePrefix="1" applyNumberFormat="1" applyFont="1" applyFill="1" applyBorder="1" applyAlignment="1" applyProtection="1">
      <alignment horizontal="right" vertical="center"/>
    </xf>
    <xf numFmtId="178" fontId="2" fillId="0" borderId="1" xfId="1" applyNumberFormat="1" applyFont="1" applyBorder="1" applyAlignment="1" applyProtection="1">
      <alignment vertical="center"/>
    </xf>
    <xf numFmtId="178" fontId="2" fillId="0" borderId="2" xfId="1" applyNumberFormat="1" applyFont="1" applyBorder="1" applyAlignment="1" applyProtection="1">
      <alignment vertical="center"/>
    </xf>
    <xf numFmtId="178" fontId="2" fillId="0" borderId="3" xfId="1" applyNumberFormat="1" applyFont="1" applyBorder="1" applyAlignment="1" applyProtection="1">
      <alignment vertical="center"/>
    </xf>
    <xf numFmtId="178" fontId="2" fillId="0" borderId="7" xfId="1" applyNumberFormat="1" applyFont="1" applyBorder="1" applyAlignment="1" applyProtection="1">
      <alignment vertical="center"/>
    </xf>
    <xf numFmtId="178" fontId="2" fillId="0" borderId="8" xfId="1" applyNumberFormat="1" applyFont="1" applyBorder="1" applyAlignment="1" applyProtection="1">
      <alignment vertical="center"/>
    </xf>
    <xf numFmtId="178" fontId="2" fillId="0" borderId="9" xfId="1" applyNumberFormat="1" applyFont="1" applyBorder="1" applyAlignment="1" applyProtection="1">
      <alignment vertical="center"/>
    </xf>
    <xf numFmtId="178" fontId="2" fillId="0" borderId="5" xfId="1" applyNumberFormat="1" applyFont="1" applyBorder="1" applyAlignment="1" applyProtection="1">
      <alignment vertical="center"/>
    </xf>
    <xf numFmtId="178" fontId="2" fillId="0" borderId="10" xfId="1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9" fontId="2" fillId="0" borderId="1" xfId="2" applyFont="1" applyBorder="1" applyAlignment="1" applyProtection="1">
      <alignment vertical="center"/>
    </xf>
    <xf numFmtId="9" fontId="2" fillId="0" borderId="2" xfId="2" applyFont="1" applyBorder="1" applyAlignment="1" applyProtection="1">
      <alignment vertical="center"/>
    </xf>
    <xf numFmtId="9" fontId="2" fillId="0" borderId="3" xfId="2" applyFont="1" applyBorder="1" applyAlignment="1" applyProtection="1">
      <alignment vertical="center"/>
    </xf>
    <xf numFmtId="9" fontId="2" fillId="0" borderId="3" xfId="0" applyNumberFormat="1" applyFont="1" applyBorder="1" applyAlignment="1" applyProtection="1">
      <alignment vertical="center"/>
    </xf>
    <xf numFmtId="9" fontId="2" fillId="0" borderId="7" xfId="2" applyFont="1" applyBorder="1" applyAlignment="1" applyProtection="1">
      <alignment vertical="center"/>
    </xf>
    <xf numFmtId="9" fontId="2" fillId="0" borderId="8" xfId="2" applyFont="1" applyBorder="1" applyAlignment="1" applyProtection="1">
      <alignment vertical="center"/>
    </xf>
    <xf numFmtId="9" fontId="2" fillId="0" borderId="9" xfId="2" applyFont="1" applyBorder="1" applyAlignment="1" applyProtection="1">
      <alignment vertical="center"/>
    </xf>
    <xf numFmtId="9" fontId="2" fillId="0" borderId="5" xfId="0" applyNumberFormat="1" applyFont="1" applyBorder="1" applyAlignment="1" applyProtection="1">
      <alignment vertical="center"/>
    </xf>
    <xf numFmtId="9" fontId="2" fillId="0" borderId="7" xfId="0" applyNumberFormat="1" applyFont="1" applyBorder="1" applyAlignment="1" applyProtection="1">
      <alignment vertical="center"/>
    </xf>
    <xf numFmtId="9" fontId="2" fillId="0" borderId="8" xfId="0" applyNumberFormat="1" applyFont="1" applyBorder="1" applyAlignment="1" applyProtection="1">
      <alignment vertical="center"/>
    </xf>
    <xf numFmtId="9" fontId="2" fillId="0" borderId="10" xfId="0" applyNumberFormat="1" applyFont="1" applyBorder="1" applyAlignment="1" applyProtection="1">
      <alignment vertical="center"/>
    </xf>
    <xf numFmtId="0" fontId="9" fillId="0" borderId="7" xfId="0" applyFont="1" applyBorder="1" applyAlignment="1">
      <alignment vertical="center"/>
    </xf>
    <xf numFmtId="178" fontId="9" fillId="7" borderId="11" xfId="1" applyNumberFormat="1" applyFont="1" applyFill="1" applyBorder="1" applyAlignment="1">
      <alignment vertical="center"/>
    </xf>
    <xf numFmtId="178" fontId="9" fillId="7" borderId="12" xfId="1" applyNumberFormat="1" applyFont="1" applyFill="1" applyBorder="1" applyAlignment="1">
      <alignment vertical="center"/>
    </xf>
    <xf numFmtId="178" fontId="9" fillId="7" borderId="13" xfId="1" applyNumberFormat="1" applyFont="1" applyFill="1" applyBorder="1" applyAlignment="1">
      <alignment vertical="center"/>
    </xf>
    <xf numFmtId="178" fontId="9" fillId="7" borderId="14" xfId="1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 applyProtection="1">
      <alignment vertical="center"/>
    </xf>
    <xf numFmtId="178" fontId="11" fillId="0" borderId="0" xfId="0" applyNumberFormat="1" applyFont="1" applyBorder="1" applyAlignment="1">
      <alignment vertical="center"/>
    </xf>
    <xf numFmtId="0" fontId="7" fillId="6" borderId="4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/>
    <xf numFmtId="0" fontId="10" fillId="0" borderId="0" xfId="0" applyFont="1"/>
    <xf numFmtId="0" fontId="17" fillId="0" borderId="0" xfId="0" applyFont="1"/>
    <xf numFmtId="0" fontId="10" fillId="0" borderId="0" xfId="0" applyFont="1" applyAlignment="1">
      <alignment horizontal="center"/>
    </xf>
    <xf numFmtId="178" fontId="10" fillId="0" borderId="0" xfId="1" applyNumberFormat="1" applyFont="1" applyAlignment="1">
      <alignment vertical="center"/>
    </xf>
    <xf numFmtId="0" fontId="10" fillId="0" borderId="0" xfId="0" applyFont="1" applyAlignment="1" applyProtection="1">
      <alignment vertical="center"/>
    </xf>
    <xf numFmtId="178" fontId="10" fillId="0" borderId="0" xfId="1" applyNumberFormat="1" applyFont="1"/>
    <xf numFmtId="0" fontId="10" fillId="0" borderId="0" xfId="0" applyFont="1" applyProtection="1"/>
    <xf numFmtId="0" fontId="14" fillId="0" borderId="0" xfId="0" applyFont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8" borderId="0" xfId="0" applyFont="1" applyFill="1"/>
    <xf numFmtId="0" fontId="12" fillId="0" borderId="0" xfId="0" applyFont="1" applyAlignment="1"/>
    <xf numFmtId="0" fontId="2" fillId="0" borderId="0" xfId="3" applyFont="1" applyAlignment="1">
      <alignment wrapText="1"/>
    </xf>
    <xf numFmtId="0" fontId="7" fillId="0" borderId="5" xfId="0" applyFont="1" applyBorder="1" applyAlignment="1">
      <alignment horizontal="right"/>
    </xf>
  </cellXfs>
  <cellStyles count="4">
    <cellStyle name="Komma" xfId="1" builtinId="3"/>
    <cellStyle name="Prozent" xfId="2" builtinId="5"/>
    <cellStyle name="Standard" xfId="0" builtinId="0"/>
    <cellStyle name="Standard 2" xfId="3"/>
  </cellStyles>
  <dxfs count="2">
    <dxf>
      <fill>
        <patternFill>
          <bgColor rgb="FFFFE6FF"/>
        </patternFill>
      </fill>
    </dxf>
    <dxf>
      <fill>
        <patternFill>
          <bgColor rgb="FFFFE6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Logiernächte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Statistik!$AE$8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Statistik!$AD$10:$AD$21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Statistik!$AE$10:$AE$21</c:f>
              <c:numCache>
                <c:formatCode>_ * #,##0_ ;_ * \-#,##0_ ;_ * "-"??_ ;_ @_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1F-C942-8DBA-BD3ECA6E60DC}"/>
            </c:ext>
          </c:extLst>
        </c:ser>
        <c:ser>
          <c:idx val="1"/>
          <c:order val="1"/>
          <c:tx>
            <c:strRef>
              <c:f>Statistik!$AF$8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Statistik!$AD$10:$AD$21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Statistik!$AF$10:$AF$21</c:f>
              <c:numCache>
                <c:formatCode>_ * #,##0_ ;_ * \-#,##0_ ;_ * "-"??_ ;_ @_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1F-C942-8DBA-BD3ECA6E60DC}"/>
            </c:ext>
          </c:extLst>
        </c:ser>
        <c:ser>
          <c:idx val="2"/>
          <c:order val="2"/>
          <c:tx>
            <c:strRef>
              <c:f>Statistik!$AG$8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Statistik!$AD$10:$AD$21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Statistik!$AG$10:$AG$21</c:f>
              <c:numCache>
                <c:formatCode>_ * #,##0_ ;_ * \-#,##0_ ;_ * "-"??_ ;_ @_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1F-C942-8DBA-BD3ECA6E6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6080208"/>
        <c:axId val="1"/>
      </c:lineChart>
      <c:catAx>
        <c:axId val="186608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_ * #,##0_ ;_ * \-#,##0_ ;_ * &quot;-&quot;??_ ;_ @_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8660802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Logiernächte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Statistik!$AD$30</c:f>
              <c:strCache>
                <c:ptCount val="1"/>
                <c:pt idx="0">
                  <c:v>NF</c:v>
                </c:pt>
              </c:strCache>
            </c:strRef>
          </c:tx>
          <c:invertIfNegative val="0"/>
          <c:cat>
            <c:numRef>
              <c:f>Statistik!$AE$28:$AG$28</c:f>
              <c:numCache>
                <c:formatCode>General</c:formatCode>
                <c:ptCount val="3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</c:numCache>
            </c:numRef>
          </c:cat>
          <c:val>
            <c:numRef>
              <c:f>Statistik!$AE$30:$AG$30</c:f>
              <c:numCache>
                <c:formatCode>_ * #,##0_ ;_ * \-#,##0_ ;_ * "-"??_ ;_ @_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1-6D4E-81EA-C3E1FDE242BA}"/>
            </c:ext>
          </c:extLst>
        </c:ser>
        <c:ser>
          <c:idx val="1"/>
          <c:order val="1"/>
          <c:tx>
            <c:strRef>
              <c:f>Statistik!$AD$31</c:f>
              <c:strCache>
                <c:ptCount val="1"/>
                <c:pt idx="0">
                  <c:v>Nicht-NF</c:v>
                </c:pt>
              </c:strCache>
            </c:strRef>
          </c:tx>
          <c:invertIfNegative val="0"/>
          <c:cat>
            <c:numRef>
              <c:f>Statistik!$AE$28:$AG$28</c:f>
              <c:numCache>
                <c:formatCode>General</c:formatCode>
                <c:ptCount val="3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</c:numCache>
            </c:numRef>
          </c:cat>
          <c:val>
            <c:numRef>
              <c:f>Statistik!$AE$31:$AG$31</c:f>
              <c:numCache>
                <c:formatCode>_ * #,##0_ ;_ * \-#,##0_ ;_ * "-"??_ ;_ @_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31-6D4E-81EA-C3E1FDE24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9653648"/>
        <c:axId val="1"/>
      </c:barChart>
      <c:catAx>
        <c:axId val="179965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_ * #,##0_ ;_ * \-#,##0_ ;_ * &quot;-&quot;??_ ;_ @_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799653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38919348498546"/>
          <c:y val="0.49159769600572145"/>
          <c:w val="0.10158336847903679"/>
          <c:h val="0.1111145477273206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Logiernächte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Beispiel!$AE$8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Beispiel!$AD$10:$AD$21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Beispiel!$AE$10:$AE$21</c:f>
              <c:numCache>
                <c:formatCode>General</c:formatCode>
                <c:ptCount val="12"/>
                <c:pt idx="0">
                  <c:v>1115</c:v>
                </c:pt>
                <c:pt idx="1">
                  <c:v>1095</c:v>
                </c:pt>
                <c:pt idx="2">
                  <c:v>615</c:v>
                </c:pt>
                <c:pt idx="3">
                  <c:v>114</c:v>
                </c:pt>
                <c:pt idx="4">
                  <c:v>231</c:v>
                </c:pt>
                <c:pt idx="5">
                  <c:v>659</c:v>
                </c:pt>
                <c:pt idx="6">
                  <c:v>1119</c:v>
                </c:pt>
                <c:pt idx="7">
                  <c:v>991</c:v>
                </c:pt>
                <c:pt idx="8">
                  <c:v>673</c:v>
                </c:pt>
                <c:pt idx="9">
                  <c:v>251</c:v>
                </c:pt>
                <c:pt idx="10">
                  <c:v>0</c:v>
                </c:pt>
                <c:pt idx="11">
                  <c:v>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5D-A042-AA18-CF49CBA85D90}"/>
            </c:ext>
          </c:extLst>
        </c:ser>
        <c:ser>
          <c:idx val="1"/>
          <c:order val="1"/>
          <c:tx>
            <c:strRef>
              <c:f>Beispiel!$AF$8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Beispiel!$AD$10:$AD$21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Beispiel!$AF$10:$AF$21</c:f>
              <c:numCache>
                <c:formatCode>_ * #,##0_ ;_ * \-#,##0_ ;_ * "-"??_ ;_ @_ </c:formatCode>
                <c:ptCount val="12"/>
                <c:pt idx="0">
                  <c:v>1025.5</c:v>
                </c:pt>
                <c:pt idx="1">
                  <c:v>941</c:v>
                </c:pt>
                <c:pt idx="2">
                  <c:v>598.5</c:v>
                </c:pt>
                <c:pt idx="3">
                  <c:v>115</c:v>
                </c:pt>
                <c:pt idx="4">
                  <c:v>229</c:v>
                </c:pt>
                <c:pt idx="5">
                  <c:v>646.5</c:v>
                </c:pt>
                <c:pt idx="6">
                  <c:v>1084.5</c:v>
                </c:pt>
                <c:pt idx="7">
                  <c:v>964.5</c:v>
                </c:pt>
                <c:pt idx="8">
                  <c:v>652.5</c:v>
                </c:pt>
                <c:pt idx="9">
                  <c:v>242.5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5D-A042-AA18-CF49CBA85D90}"/>
            </c:ext>
          </c:extLst>
        </c:ser>
        <c:ser>
          <c:idx val="2"/>
          <c:order val="2"/>
          <c:tx>
            <c:strRef>
              <c:f>Beispiel!$AG$8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Beispiel!$AD$10:$AD$21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Beispiel!$AG$10:$AG$21</c:f>
              <c:numCache>
                <c:formatCode>_ * #,##0_ ;_ * \-#,##0_ ;_ * "-"??_ ;_ @_ </c:formatCode>
                <c:ptCount val="12"/>
                <c:pt idx="0">
                  <c:v>649</c:v>
                </c:pt>
                <c:pt idx="1">
                  <c:v>703.5</c:v>
                </c:pt>
                <c:pt idx="2">
                  <c:v>326</c:v>
                </c:pt>
                <c:pt idx="3">
                  <c:v>58</c:v>
                </c:pt>
                <c:pt idx="4">
                  <c:v>119.5</c:v>
                </c:pt>
                <c:pt idx="5">
                  <c:v>344</c:v>
                </c:pt>
                <c:pt idx="6">
                  <c:v>596</c:v>
                </c:pt>
                <c:pt idx="7">
                  <c:v>524</c:v>
                </c:pt>
                <c:pt idx="8">
                  <c:v>359</c:v>
                </c:pt>
                <c:pt idx="9">
                  <c:v>136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5D-A042-AA18-CF49CBA85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9321376"/>
        <c:axId val="1"/>
      </c:lineChart>
      <c:catAx>
        <c:axId val="183932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8393213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Logiernächte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Beispiel!$AD$30</c:f>
              <c:strCache>
                <c:ptCount val="1"/>
                <c:pt idx="0">
                  <c:v>NF</c:v>
                </c:pt>
              </c:strCache>
            </c:strRef>
          </c:tx>
          <c:invertIfNegative val="0"/>
          <c:cat>
            <c:numRef>
              <c:f>Beispiel!$AE$28:$AG$28</c:f>
              <c:numCache>
                <c:formatCode>General</c:formatCode>
                <c:ptCount val="3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</c:numCache>
            </c:numRef>
          </c:cat>
          <c:val>
            <c:numRef>
              <c:f>Beispiel!$AE$30:$AG$30</c:f>
              <c:numCache>
                <c:formatCode>_ * #,##0_ ;_ * \-#,##0_ ;_ * "-"??_ ;_ @_ </c:formatCode>
                <c:ptCount val="3"/>
                <c:pt idx="0">
                  <c:v>817</c:v>
                </c:pt>
                <c:pt idx="1">
                  <c:v>420.5</c:v>
                </c:pt>
                <c:pt idx="2">
                  <c:v>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1E-8B49-BEEA-B95C5E13CEDE}"/>
            </c:ext>
          </c:extLst>
        </c:ser>
        <c:ser>
          <c:idx val="1"/>
          <c:order val="1"/>
          <c:tx>
            <c:strRef>
              <c:f>Beispiel!$AD$31</c:f>
              <c:strCache>
                <c:ptCount val="1"/>
                <c:pt idx="0">
                  <c:v>Nicht-NF</c:v>
                </c:pt>
              </c:strCache>
            </c:strRef>
          </c:tx>
          <c:invertIfNegative val="0"/>
          <c:cat>
            <c:numRef>
              <c:f>Beispiel!$AE$28:$AG$28</c:f>
              <c:numCache>
                <c:formatCode>General</c:formatCode>
                <c:ptCount val="3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</c:numCache>
            </c:numRef>
          </c:cat>
          <c:val>
            <c:numRef>
              <c:f>Beispiel!$AE$31:$AG$31</c:f>
              <c:numCache>
                <c:formatCode>_ * #,##0_ ;_ * \-#,##0_ ;_ * "-"??_ ;_ @_ </c:formatCode>
                <c:ptCount val="3"/>
                <c:pt idx="0">
                  <c:v>6471</c:v>
                </c:pt>
                <c:pt idx="1">
                  <c:v>6471</c:v>
                </c:pt>
                <c:pt idx="2">
                  <c:v>3247.5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1E-8B49-BEEA-B95C5E13C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64103120"/>
        <c:axId val="1"/>
      </c:barChart>
      <c:catAx>
        <c:axId val="186410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_ * #,##0_ ;_ * \-#,##0_ ;_ * &quot;-&quot;??_ ;_ @_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864103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38919348498546"/>
          <c:y val="0.49330422601461232"/>
          <c:w val="0.10158336847903679"/>
          <c:h val="0.11074176502368849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114300</xdr:colOff>
      <xdr:row>5</xdr:row>
      <xdr:rowOff>0</xdr:rowOff>
    </xdr:from>
    <xdr:to>
      <xdr:col>28</xdr:col>
      <xdr:colOff>660400</xdr:colOff>
      <xdr:row>24</xdr:row>
      <xdr:rowOff>12700</xdr:rowOff>
    </xdr:to>
    <xdr:graphicFrame macro="">
      <xdr:nvGraphicFramePr>
        <xdr:cNvPr id="1153" name="Diagramm 15">
          <a:extLst>
            <a:ext uri="{FF2B5EF4-FFF2-40B4-BE49-F238E27FC236}">
              <a16:creationId xmlns:a16="http://schemas.microsoft.com/office/drawing/2014/main" id="{27176E32-1C85-8C40-973B-07C3807702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114300</xdr:colOff>
      <xdr:row>25</xdr:row>
      <xdr:rowOff>0</xdr:rowOff>
    </xdr:from>
    <xdr:to>
      <xdr:col>28</xdr:col>
      <xdr:colOff>660400</xdr:colOff>
      <xdr:row>44</xdr:row>
      <xdr:rowOff>12700</xdr:rowOff>
    </xdr:to>
    <xdr:graphicFrame macro="">
      <xdr:nvGraphicFramePr>
        <xdr:cNvPr id="1154" name="Diagramm 15">
          <a:extLst>
            <a:ext uri="{FF2B5EF4-FFF2-40B4-BE49-F238E27FC236}">
              <a16:creationId xmlns:a16="http://schemas.microsoft.com/office/drawing/2014/main" id="{B28E645F-7DDC-4940-AB59-6ECBAE7822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152400</xdr:colOff>
      <xdr:row>0</xdr:row>
      <xdr:rowOff>215900</xdr:rowOff>
    </xdr:from>
    <xdr:to>
      <xdr:col>28</xdr:col>
      <xdr:colOff>558800</xdr:colOff>
      <xdr:row>3</xdr:row>
      <xdr:rowOff>88900</xdr:rowOff>
    </xdr:to>
    <xdr:grpSp>
      <xdr:nvGrpSpPr>
        <xdr:cNvPr id="1155" name="Gruppieren 6">
          <a:extLst>
            <a:ext uri="{FF2B5EF4-FFF2-40B4-BE49-F238E27FC236}">
              <a16:creationId xmlns:a16="http://schemas.microsoft.com/office/drawing/2014/main" id="{514C4C52-F917-F74E-98D5-85AB9631DA2B}"/>
            </a:ext>
          </a:extLst>
        </xdr:cNvPr>
        <xdr:cNvGrpSpPr>
          <a:grpSpLocks/>
        </xdr:cNvGrpSpPr>
      </xdr:nvGrpSpPr>
      <xdr:grpSpPr bwMode="auto">
        <a:xfrm>
          <a:off x="14859000" y="215900"/>
          <a:ext cx="2692400" cy="584200"/>
          <a:chOff x="10658476" y="152400"/>
          <a:chExt cx="2600324" cy="581025"/>
        </a:xfrm>
      </xdr:grpSpPr>
      <xdr:pic>
        <xdr:nvPicPr>
          <xdr:cNvPr id="1156" name="Bild 10" descr="nf_logo_2_sprachig_rgb_300dpi">
            <a:extLst>
              <a:ext uri="{FF2B5EF4-FFF2-40B4-BE49-F238E27FC236}">
                <a16:creationId xmlns:a16="http://schemas.microsoft.com/office/drawing/2014/main" id="{D266627F-0133-BC43-B52B-7F3FE46D3E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449050" y="152400"/>
            <a:ext cx="1809750" cy="5810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57" name="Objekt 1">
            <a:extLst>
              <a:ext uri="{FF2B5EF4-FFF2-40B4-BE49-F238E27FC236}">
                <a16:creationId xmlns:a16="http://schemas.microsoft.com/office/drawing/2014/main" id="{E1A4F8E0-B06B-2F48-B2D9-11372FAFC58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-1193" b="-1193"/>
          <a:stretch>
            <a:fillRect/>
          </a:stretch>
        </xdr:blipFill>
        <xdr:spPr bwMode="auto">
          <a:xfrm>
            <a:off x="10658476" y="171450"/>
            <a:ext cx="571500" cy="5507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114300</xdr:colOff>
      <xdr:row>5</xdr:row>
      <xdr:rowOff>0</xdr:rowOff>
    </xdr:from>
    <xdr:to>
      <xdr:col>28</xdr:col>
      <xdr:colOff>660400</xdr:colOff>
      <xdr:row>24</xdr:row>
      <xdr:rowOff>12700</xdr:rowOff>
    </xdr:to>
    <xdr:graphicFrame macro="">
      <xdr:nvGraphicFramePr>
        <xdr:cNvPr id="6266" name="Diagramm 15">
          <a:extLst>
            <a:ext uri="{FF2B5EF4-FFF2-40B4-BE49-F238E27FC236}">
              <a16:creationId xmlns:a16="http://schemas.microsoft.com/office/drawing/2014/main" id="{89051879-3770-8848-9B9F-ED0A3365E8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114300</xdr:colOff>
      <xdr:row>25</xdr:row>
      <xdr:rowOff>0</xdr:rowOff>
    </xdr:from>
    <xdr:to>
      <xdr:col>28</xdr:col>
      <xdr:colOff>660400</xdr:colOff>
      <xdr:row>44</xdr:row>
      <xdr:rowOff>12700</xdr:rowOff>
    </xdr:to>
    <xdr:graphicFrame macro="">
      <xdr:nvGraphicFramePr>
        <xdr:cNvPr id="6267" name="Diagramm 15">
          <a:extLst>
            <a:ext uri="{FF2B5EF4-FFF2-40B4-BE49-F238E27FC236}">
              <a16:creationId xmlns:a16="http://schemas.microsoft.com/office/drawing/2014/main" id="{3A817104-E0C9-F64E-9893-D05D4B18B0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190500</xdr:colOff>
      <xdr:row>1</xdr:row>
      <xdr:rowOff>12700</xdr:rowOff>
    </xdr:from>
    <xdr:to>
      <xdr:col>28</xdr:col>
      <xdr:colOff>584200</xdr:colOff>
      <xdr:row>3</xdr:row>
      <xdr:rowOff>152400</xdr:rowOff>
    </xdr:to>
    <xdr:grpSp>
      <xdr:nvGrpSpPr>
        <xdr:cNvPr id="6268" name="Gruppieren 6">
          <a:extLst>
            <a:ext uri="{FF2B5EF4-FFF2-40B4-BE49-F238E27FC236}">
              <a16:creationId xmlns:a16="http://schemas.microsoft.com/office/drawing/2014/main" id="{590640D6-C61B-5841-8D01-3BC4B2264C92}"/>
            </a:ext>
          </a:extLst>
        </xdr:cNvPr>
        <xdr:cNvGrpSpPr>
          <a:grpSpLocks/>
        </xdr:cNvGrpSpPr>
      </xdr:nvGrpSpPr>
      <xdr:grpSpPr bwMode="auto">
        <a:xfrm>
          <a:off x="14884400" y="266700"/>
          <a:ext cx="2679700" cy="596900"/>
          <a:chOff x="10658476" y="152400"/>
          <a:chExt cx="2600324" cy="581025"/>
        </a:xfrm>
      </xdr:grpSpPr>
      <xdr:pic>
        <xdr:nvPicPr>
          <xdr:cNvPr id="6269" name="Bild 10" descr="nf_logo_2_sprachig_rgb_300dpi">
            <a:extLst>
              <a:ext uri="{FF2B5EF4-FFF2-40B4-BE49-F238E27FC236}">
                <a16:creationId xmlns:a16="http://schemas.microsoft.com/office/drawing/2014/main" id="{87ED8066-7E17-5A4B-9217-36149C7DB6E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449050" y="152400"/>
            <a:ext cx="1809750" cy="5810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270" name="Objekt 1">
            <a:extLst>
              <a:ext uri="{FF2B5EF4-FFF2-40B4-BE49-F238E27FC236}">
                <a16:creationId xmlns:a16="http://schemas.microsoft.com/office/drawing/2014/main" id="{27781817-DFAF-2A48-AF38-6B9469895E0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-1193" b="-1193"/>
          <a:stretch>
            <a:fillRect/>
          </a:stretch>
        </xdr:blipFill>
        <xdr:spPr bwMode="auto">
          <a:xfrm>
            <a:off x="10658476" y="171450"/>
            <a:ext cx="571500" cy="5507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B4" sqref="B4"/>
    </sheetView>
  </sheetViews>
  <sheetFormatPr baseColWidth="10" defaultColWidth="11.5703125" defaultRowHeight="16" x14ac:dyDescent="0.2"/>
  <cols>
    <col min="1" max="1" width="22.7109375" style="80" customWidth="1"/>
    <col min="2" max="2" width="23.5703125" style="80" customWidth="1"/>
    <col min="3" max="4" width="11.5703125" style="80"/>
    <col min="5" max="5" width="14.7109375" style="80" customWidth="1"/>
    <col min="6" max="6" width="11.5703125" style="80"/>
    <col min="7" max="7" width="26.140625" style="80" customWidth="1"/>
    <col min="8" max="16384" width="11.5703125" style="80"/>
  </cols>
  <sheetData>
    <row r="1" spans="1:9" ht="23" x14ac:dyDescent="0.25">
      <c r="A1" s="168" t="s">
        <v>50</v>
      </c>
      <c r="G1" s="5"/>
      <c r="H1"/>
    </row>
    <row r="2" spans="1:9" x14ac:dyDescent="0.2">
      <c r="B2" s="6" t="s">
        <v>20</v>
      </c>
      <c r="C2" s="84"/>
      <c r="G2" s="5"/>
      <c r="H2"/>
    </row>
    <row r="3" spans="1:9" x14ac:dyDescent="0.2">
      <c r="A3" s="5" t="s">
        <v>21</v>
      </c>
      <c r="E3" s="83" t="s">
        <v>46</v>
      </c>
      <c r="G3" s="83" t="s">
        <v>46</v>
      </c>
      <c r="H3"/>
    </row>
    <row r="4" spans="1:9" x14ac:dyDescent="0.2">
      <c r="A4" s="1" t="s">
        <v>22</v>
      </c>
      <c r="B4" s="82" t="s">
        <v>17</v>
      </c>
      <c r="E4" s="167" t="s">
        <v>47</v>
      </c>
      <c r="G4" s="167" t="s">
        <v>49</v>
      </c>
      <c r="H4"/>
      <c r="I4" s="1"/>
    </row>
    <row r="5" spans="1:9" x14ac:dyDescent="0.2">
      <c r="A5" s="1" t="s">
        <v>23</v>
      </c>
      <c r="B5" s="82" t="s">
        <v>16</v>
      </c>
      <c r="E5" s="167" t="s">
        <v>48</v>
      </c>
      <c r="G5" s="167" t="s">
        <v>19</v>
      </c>
      <c r="H5"/>
      <c r="I5" s="1"/>
    </row>
    <row r="6" spans="1:9" x14ac:dyDescent="0.2">
      <c r="G6" s="1"/>
      <c r="H6"/>
      <c r="I6" s="1"/>
    </row>
    <row r="7" spans="1:9" x14ac:dyDescent="0.2">
      <c r="A7" s="83" t="s">
        <v>24</v>
      </c>
      <c r="G7" s="1"/>
      <c r="H7"/>
      <c r="I7" s="1"/>
    </row>
    <row r="8" spans="1:9" x14ac:dyDescent="0.2">
      <c r="A8" s="80" t="s">
        <v>25</v>
      </c>
      <c r="B8" s="82" t="s">
        <v>15</v>
      </c>
      <c r="E8" s="81" t="s">
        <v>15</v>
      </c>
      <c r="G8" s="1"/>
      <c r="H8"/>
      <c r="I8" s="1"/>
    </row>
    <row r="9" spans="1:9" x14ac:dyDescent="0.2">
      <c r="A9" s="80" t="s">
        <v>26</v>
      </c>
      <c r="B9" s="82" t="s">
        <v>14</v>
      </c>
      <c r="E9" s="81" t="s">
        <v>14</v>
      </c>
      <c r="G9" s="1"/>
      <c r="H9"/>
      <c r="I9" s="1"/>
    </row>
    <row r="10" spans="1:9" x14ac:dyDescent="0.2">
      <c r="A10" s="80" t="s">
        <v>27</v>
      </c>
      <c r="B10" s="82" t="s">
        <v>13</v>
      </c>
      <c r="E10" s="81" t="s">
        <v>13</v>
      </c>
      <c r="G10" s="1"/>
      <c r="H10"/>
      <c r="I10" s="1"/>
    </row>
    <row r="11" spans="1:9" x14ac:dyDescent="0.2">
      <c r="A11" s="80" t="s">
        <v>28</v>
      </c>
      <c r="B11" s="82" t="s">
        <v>39</v>
      </c>
      <c r="E11" s="81" t="s">
        <v>39</v>
      </c>
      <c r="G11" s="1"/>
      <c r="H11"/>
      <c r="I11" s="1"/>
    </row>
    <row r="12" spans="1:9" x14ac:dyDescent="0.2">
      <c r="G12" s="1"/>
      <c r="H12"/>
      <c r="I12" s="1"/>
    </row>
    <row r="13" spans="1:9" x14ac:dyDescent="0.2">
      <c r="G13" s="1"/>
      <c r="H13"/>
      <c r="I13" s="1"/>
    </row>
    <row r="14" spans="1:9" x14ac:dyDescent="0.2">
      <c r="A14" s="83" t="s">
        <v>29</v>
      </c>
      <c r="G14" s="1"/>
      <c r="H14"/>
      <c r="I14" s="1"/>
    </row>
    <row r="15" spans="1:9" ht="17" x14ac:dyDescent="0.2">
      <c r="A15" s="169" t="s">
        <v>30</v>
      </c>
      <c r="B15" s="82">
        <v>2013</v>
      </c>
      <c r="E15" s="81">
        <v>2013</v>
      </c>
      <c r="G15" s="1"/>
      <c r="H15"/>
      <c r="I15" s="1"/>
    </row>
    <row r="16" spans="1:9" x14ac:dyDescent="0.2">
      <c r="A16" s="80" t="s">
        <v>31</v>
      </c>
      <c r="B16" s="82">
        <v>2012</v>
      </c>
      <c r="E16" s="81">
        <v>2012</v>
      </c>
      <c r="G16" s="1"/>
      <c r="H16"/>
      <c r="I16" s="1"/>
    </row>
    <row r="17" spans="1:9" x14ac:dyDescent="0.2">
      <c r="A17" s="80" t="s">
        <v>32</v>
      </c>
      <c r="B17" s="82">
        <v>2011</v>
      </c>
      <c r="E17" s="81">
        <v>2011</v>
      </c>
      <c r="G17" s="1"/>
      <c r="H17"/>
      <c r="I17" s="1"/>
    </row>
    <row r="18" spans="1:9" x14ac:dyDescent="0.2">
      <c r="A18" s="80" t="s">
        <v>33</v>
      </c>
    </row>
  </sheetData>
  <sheetProtection password="9975" sheet="1"/>
  <pageMargins left="0.70866141732283472" right="0.70866141732283472" top="0.78740157480314965" bottom="0.78740157480314965" header="0.31496062992125984" footer="0.47244094488188981"/>
  <pageSetup paperSize="9" orientation="portrait"/>
  <headerFooter>
    <oddFooter>&amp;L&amp;"Arial Narrow,Standard"&amp;8Ablage: &amp;F/&amp;A&amp;C&amp;"Arial Narrow,Standard"&amp;8Datum: 20.03.2013&amp;R&amp;"Arial Narrow,Standard"&amp;8Seite: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G65"/>
  <sheetViews>
    <sheetView zoomScale="80" zoomScaleNormal="80" workbookViewId="0">
      <pane ySplit="5" topLeftCell="A6" activePane="bottomLeft" state="frozen"/>
      <selection activeCell="H3" sqref="H3:L3"/>
      <selection pane="bottomLeft" activeCell="B10" sqref="B10"/>
    </sheetView>
  </sheetViews>
  <sheetFormatPr baseColWidth="10" defaultColWidth="11.5703125" defaultRowHeight="16" x14ac:dyDescent="0.2"/>
  <cols>
    <col min="1" max="1" width="8.28515625" style="88" customWidth="1"/>
    <col min="2" max="4" width="6.42578125" style="88" customWidth="1"/>
    <col min="5" max="5" width="6.85546875" style="88" customWidth="1"/>
    <col min="6" max="9" width="6.42578125" style="88" customWidth="1"/>
    <col min="10" max="10" width="6.85546875" style="88" customWidth="1"/>
    <col min="11" max="11" width="6.42578125" style="88" customWidth="1"/>
    <col min="12" max="12" width="8.5703125" style="88" customWidth="1"/>
    <col min="13" max="14" width="2.28515625" style="88" customWidth="1"/>
    <col min="15" max="15" width="8.140625" style="88" customWidth="1"/>
    <col min="16" max="20" width="6.7109375" style="88" customWidth="1"/>
    <col min="21" max="22" width="5.7109375" style="88" customWidth="1"/>
    <col min="23" max="29" width="8.5703125" style="88" customWidth="1"/>
    <col min="30" max="30" width="7.140625" style="88" customWidth="1"/>
    <col min="31" max="33" width="8" style="88" customWidth="1"/>
    <col min="34" max="16384" width="11.5703125" style="88"/>
  </cols>
  <sheetData>
    <row r="1" spans="1:33" ht="20" x14ac:dyDescent="0.2">
      <c r="A1" s="85" t="str">
        <f>+"Naturfreunde Sektion "&amp;+Sektion</f>
        <v>Naturfreunde Sektion xxx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18" x14ac:dyDescent="0.2">
      <c r="A2" s="89" t="str">
        <f>+"Naturfreundehaus "&amp;+NFH</f>
        <v>Naturfreundehaus yyy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</row>
    <row r="3" spans="1:33" ht="18" x14ac:dyDescent="0.2">
      <c r="A3" s="86"/>
      <c r="B3" s="86"/>
      <c r="C3" s="86"/>
      <c r="D3" s="86"/>
      <c r="E3" s="86"/>
      <c r="F3" s="86"/>
      <c r="G3" s="86"/>
      <c r="H3" s="6" t="s">
        <v>20</v>
      </c>
      <c r="I3" s="6"/>
      <c r="J3" s="6"/>
      <c r="K3" s="6"/>
      <c r="L3" s="6"/>
      <c r="M3" s="89"/>
      <c r="N3" s="86"/>
      <c r="O3" s="86"/>
      <c r="P3" s="86"/>
      <c r="Q3" s="86"/>
      <c r="R3" s="86"/>
      <c r="S3" s="86"/>
      <c r="T3" s="86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</row>
    <row r="4" spans="1:33" ht="18" x14ac:dyDescent="0.2">
      <c r="A4" s="91" t="s">
        <v>34</v>
      </c>
      <c r="B4" s="86"/>
      <c r="C4" s="86"/>
      <c r="D4" s="86"/>
      <c r="E4" s="86"/>
      <c r="F4" s="86"/>
      <c r="G4" s="86"/>
      <c r="H4" s="161"/>
      <c r="I4" s="162"/>
      <c r="J4" s="86"/>
      <c r="K4" s="162"/>
      <c r="L4" s="163"/>
      <c r="M4" s="90"/>
      <c r="N4" s="86"/>
      <c r="O4" s="86"/>
      <c r="P4" s="86"/>
      <c r="Q4" s="86"/>
      <c r="R4" s="86"/>
      <c r="S4" s="86"/>
      <c r="T4" s="86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</row>
    <row r="5" spans="1:33" s="150" customFormat="1" ht="11" x14ac:dyDescent="0.2">
      <c r="A5" s="149"/>
      <c r="B5" s="149"/>
      <c r="C5" s="149"/>
      <c r="D5" s="149"/>
      <c r="E5" s="149"/>
      <c r="F5" s="149"/>
      <c r="G5" s="149"/>
      <c r="J5" s="149"/>
      <c r="M5" s="151"/>
      <c r="N5" s="149"/>
      <c r="O5" s="149"/>
      <c r="P5" s="149"/>
      <c r="Q5" s="149"/>
      <c r="R5" s="149"/>
      <c r="S5" s="149"/>
      <c r="T5" s="149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</row>
    <row r="6" spans="1:33" x14ac:dyDescent="0.2">
      <c r="A6" s="92" t="s">
        <v>35</v>
      </c>
      <c r="B6" s="92" t="s">
        <v>36</v>
      </c>
      <c r="C6" s="93"/>
      <c r="D6" s="93"/>
      <c r="E6" s="93"/>
      <c r="F6" s="93"/>
      <c r="G6" s="93"/>
      <c r="H6" s="93"/>
      <c r="I6" s="93"/>
      <c r="J6" s="93"/>
      <c r="K6" s="93"/>
      <c r="L6" s="94" t="s">
        <v>40</v>
      </c>
      <c r="M6" s="95"/>
      <c r="N6" s="93"/>
      <c r="O6" s="93"/>
      <c r="P6" s="93"/>
      <c r="Q6" s="93"/>
      <c r="R6" s="93"/>
      <c r="S6" s="93"/>
      <c r="T6" s="93"/>
      <c r="U6" s="96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</row>
    <row r="7" spans="1:33" x14ac:dyDescent="0.2">
      <c r="A7" s="97"/>
      <c r="B7" s="98" t="s">
        <v>37</v>
      </c>
      <c r="C7" s="99"/>
      <c r="D7" s="99"/>
      <c r="E7" s="99"/>
      <c r="F7" s="100"/>
      <c r="G7" s="98" t="s">
        <v>38</v>
      </c>
      <c r="H7" s="99"/>
      <c r="I7" s="99"/>
      <c r="J7" s="99"/>
      <c r="K7" s="100"/>
      <c r="L7" s="101" t="s">
        <v>0</v>
      </c>
      <c r="M7" s="98"/>
      <c r="N7" s="87"/>
      <c r="O7" s="87"/>
      <c r="P7" s="87"/>
      <c r="Q7" s="87"/>
      <c r="R7" s="87"/>
      <c r="S7" s="87"/>
      <c r="T7" s="87"/>
      <c r="U7" s="102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</row>
    <row r="8" spans="1:33" ht="28" x14ac:dyDescent="0.15">
      <c r="A8" s="18">
        <f>+Jahr_1</f>
        <v>2013</v>
      </c>
      <c r="B8" s="19" t="str">
        <f>+KAT_1</f>
        <v>16-99</v>
      </c>
      <c r="C8" s="20" t="str">
        <f>+Kat_2</f>
        <v>12-16</v>
      </c>
      <c r="D8" s="21" t="str">
        <f>+Kat_3</f>
        <v>0-12</v>
      </c>
      <c r="E8" s="21" t="str">
        <f>+Kat_4</f>
        <v>ganzes Haus</v>
      </c>
      <c r="F8" s="22" t="s">
        <v>0</v>
      </c>
      <c r="G8" s="19" t="str">
        <f>+KAT_1</f>
        <v>16-99</v>
      </c>
      <c r="H8" s="20" t="str">
        <f>+Kat_2</f>
        <v>12-16</v>
      </c>
      <c r="I8" s="21" t="str">
        <f>+Kat_3</f>
        <v>0-12</v>
      </c>
      <c r="J8" s="21" t="str">
        <f>+Kat_4</f>
        <v>ganzes Haus</v>
      </c>
      <c r="K8" s="170" t="str">
        <f ca="1">+Statistik!K8</f>
        <v>Total</v>
      </c>
      <c r="L8" s="23" t="str">
        <f ca="1">+Statistik!L8</f>
        <v>ganzes Jahr</v>
      </c>
      <c r="M8" s="98"/>
      <c r="N8" s="87"/>
      <c r="O8" s="87"/>
      <c r="P8" s="87"/>
      <c r="Q8" s="87"/>
      <c r="R8" s="87"/>
      <c r="S8" s="87"/>
      <c r="T8" s="87"/>
      <c r="U8" s="102"/>
      <c r="V8" s="87"/>
      <c r="W8" s="87"/>
      <c r="X8" s="87"/>
      <c r="Y8" s="87"/>
      <c r="Z8" s="87"/>
      <c r="AA8" s="87"/>
      <c r="AB8" s="87"/>
      <c r="AC8" s="87"/>
      <c r="AD8" s="87"/>
      <c r="AE8" s="99">
        <f>+Jahr_1</f>
        <v>2013</v>
      </c>
      <c r="AF8" s="99">
        <f>+Jahr_2</f>
        <v>2012</v>
      </c>
      <c r="AG8" s="99">
        <f>+Jahr_3</f>
        <v>2011</v>
      </c>
    </row>
    <row r="9" spans="1:33" ht="4.5" customHeight="1" x14ac:dyDescent="0.2">
      <c r="A9" s="103"/>
      <c r="B9" s="103"/>
      <c r="C9" s="104"/>
      <c r="D9" s="104"/>
      <c r="E9" s="104"/>
      <c r="F9" s="105"/>
      <c r="G9" s="103"/>
      <c r="H9" s="104"/>
      <c r="I9" s="104"/>
      <c r="J9" s="104"/>
      <c r="K9" s="105"/>
      <c r="L9" s="105"/>
      <c r="M9" s="98"/>
      <c r="N9" s="87"/>
      <c r="O9" s="87"/>
      <c r="P9" s="87"/>
      <c r="Q9" s="87"/>
      <c r="R9" s="87"/>
      <c r="S9" s="87"/>
      <c r="T9" s="87"/>
      <c r="U9" s="102"/>
      <c r="V9" s="87"/>
      <c r="W9" s="87"/>
      <c r="X9" s="87"/>
      <c r="Y9" s="87"/>
      <c r="Z9" s="87"/>
      <c r="AA9" s="87"/>
      <c r="AB9" s="87"/>
      <c r="AC9" s="87"/>
      <c r="AD9" s="87"/>
    </row>
    <row r="10" spans="1:33" x14ac:dyDescent="0.2">
      <c r="A10" s="106" t="s">
        <v>1</v>
      </c>
      <c r="B10" s="107">
        <v>0</v>
      </c>
      <c r="C10" s="107">
        <v>0</v>
      </c>
      <c r="D10" s="107">
        <v>0</v>
      </c>
      <c r="E10" s="107">
        <v>0</v>
      </c>
      <c r="F10" s="108">
        <f>SUM(B10:E10)</f>
        <v>0</v>
      </c>
      <c r="G10" s="107">
        <v>0</v>
      </c>
      <c r="H10" s="107">
        <v>0</v>
      </c>
      <c r="I10" s="107">
        <v>0</v>
      </c>
      <c r="J10" s="107">
        <v>0</v>
      </c>
      <c r="K10" s="108">
        <f>SUM(G10:J10)</f>
        <v>0</v>
      </c>
      <c r="L10" s="113" t="str">
        <f>IF((+K10+F10)&gt;0,+K10+F10,"")</f>
        <v/>
      </c>
      <c r="M10" s="98"/>
      <c r="N10" s="87"/>
      <c r="O10" s="109" t="s">
        <v>41</v>
      </c>
      <c r="P10" s="109"/>
      <c r="Q10" s="109"/>
      <c r="R10" s="109"/>
      <c r="S10" s="109"/>
      <c r="T10" s="109"/>
      <c r="U10" s="102"/>
      <c r="V10" s="87"/>
      <c r="W10" s="87"/>
      <c r="X10" s="87"/>
      <c r="Y10" s="87"/>
      <c r="Z10" s="87"/>
      <c r="AA10" s="87"/>
      <c r="AB10" s="87"/>
      <c r="AC10" s="87"/>
      <c r="AD10" s="110" t="s">
        <v>1</v>
      </c>
      <c r="AE10" s="112" t="str">
        <f t="shared" ref="AE10:AE20" si="0">+L10</f>
        <v/>
      </c>
      <c r="AF10" s="112" t="str">
        <f t="shared" ref="AF10:AF20" si="1">+L30</f>
        <v/>
      </c>
      <c r="AG10" s="112" t="str">
        <f t="shared" ref="AG10:AG20" si="2">+L50</f>
        <v/>
      </c>
    </row>
    <row r="11" spans="1:33" x14ac:dyDescent="0.2">
      <c r="A11" s="106" t="s">
        <v>2</v>
      </c>
      <c r="B11" s="107">
        <v>0</v>
      </c>
      <c r="C11" s="107">
        <v>0</v>
      </c>
      <c r="D11" s="107">
        <v>0</v>
      </c>
      <c r="E11" s="107">
        <v>0</v>
      </c>
      <c r="F11" s="108">
        <f t="shared" ref="F11:F22" si="3">SUM(B11:E11)</f>
        <v>0</v>
      </c>
      <c r="G11" s="107">
        <v>0</v>
      </c>
      <c r="H11" s="107">
        <v>0</v>
      </c>
      <c r="I11" s="107">
        <v>0</v>
      </c>
      <c r="J11" s="107">
        <v>0</v>
      </c>
      <c r="K11" s="108">
        <f t="shared" ref="K11:K22" si="4">SUM(G11:J11)</f>
        <v>0</v>
      </c>
      <c r="L11" s="113" t="str">
        <f>IF((+K11+F11)&gt;0,+K11+F11,"")</f>
        <v/>
      </c>
      <c r="M11" s="98"/>
      <c r="N11" s="87"/>
      <c r="O11" s="114"/>
      <c r="P11" s="115" t="str">
        <f>+B8</f>
        <v>16-99</v>
      </c>
      <c r="Q11" s="116" t="str">
        <f>+C8</f>
        <v>12-16</v>
      </c>
      <c r="R11" s="116" t="str">
        <f>+D8</f>
        <v>0-12</v>
      </c>
      <c r="S11" s="115" t="str">
        <f>+E8</f>
        <v>ganzes Haus</v>
      </c>
      <c r="T11" s="115" t="s">
        <v>0</v>
      </c>
      <c r="U11" s="102"/>
      <c r="V11" s="87"/>
      <c r="W11" s="87"/>
      <c r="X11" s="87"/>
      <c r="Y11" s="87"/>
      <c r="Z11" s="87"/>
      <c r="AA11" s="87"/>
      <c r="AB11" s="87"/>
      <c r="AC11" s="87"/>
      <c r="AD11" s="110" t="s">
        <v>2</v>
      </c>
      <c r="AE11" s="112" t="str">
        <f t="shared" si="0"/>
        <v/>
      </c>
      <c r="AF11" s="112" t="str">
        <f t="shared" si="1"/>
        <v/>
      </c>
      <c r="AG11" s="112" t="str">
        <f t="shared" si="2"/>
        <v/>
      </c>
    </row>
    <row r="12" spans="1:33" x14ac:dyDescent="0.2">
      <c r="A12" s="106" t="s">
        <v>3</v>
      </c>
      <c r="B12" s="107">
        <v>0</v>
      </c>
      <c r="C12" s="107">
        <v>0</v>
      </c>
      <c r="D12" s="107">
        <v>0</v>
      </c>
      <c r="E12" s="107">
        <v>0</v>
      </c>
      <c r="F12" s="108">
        <f t="shared" si="3"/>
        <v>0</v>
      </c>
      <c r="G12" s="107">
        <v>0</v>
      </c>
      <c r="H12" s="107">
        <v>0</v>
      </c>
      <c r="I12" s="107">
        <v>0</v>
      </c>
      <c r="J12" s="107">
        <v>0</v>
      </c>
      <c r="K12" s="108">
        <f t="shared" si="4"/>
        <v>0</v>
      </c>
      <c r="L12" s="113" t="str">
        <f>IF((+K12+F12)&gt;0,+K12+F12,"")</f>
        <v/>
      </c>
      <c r="M12" s="98"/>
      <c r="N12" s="87"/>
      <c r="O12" s="114" t="s">
        <v>43</v>
      </c>
      <c r="P12" s="117">
        <f>+B24</f>
        <v>0</v>
      </c>
      <c r="Q12" s="118">
        <f>+C24</f>
        <v>0</v>
      </c>
      <c r="R12" s="118">
        <f>+D24</f>
        <v>0</v>
      </c>
      <c r="S12" s="119">
        <f>+E24</f>
        <v>0</v>
      </c>
      <c r="T12" s="119">
        <f>SUM(P12:S12)</f>
        <v>0</v>
      </c>
      <c r="U12" s="102"/>
      <c r="V12" s="87"/>
      <c r="W12" s="87"/>
      <c r="X12" s="87"/>
      <c r="Y12" s="87"/>
      <c r="Z12" s="87"/>
      <c r="AA12" s="87"/>
      <c r="AB12" s="87"/>
      <c r="AC12" s="87"/>
      <c r="AD12" s="110" t="s">
        <v>3</v>
      </c>
      <c r="AE12" s="112" t="str">
        <f t="shared" si="0"/>
        <v/>
      </c>
      <c r="AF12" s="112" t="str">
        <f t="shared" si="1"/>
        <v/>
      </c>
      <c r="AG12" s="112" t="str">
        <f t="shared" si="2"/>
        <v/>
      </c>
    </row>
    <row r="13" spans="1:33" ht="17" thickBot="1" x14ac:dyDescent="0.25">
      <c r="A13" s="106" t="s">
        <v>4</v>
      </c>
      <c r="B13" s="107">
        <v>0</v>
      </c>
      <c r="C13" s="107">
        <v>0</v>
      </c>
      <c r="D13" s="107">
        <v>0</v>
      </c>
      <c r="E13" s="107">
        <v>0</v>
      </c>
      <c r="F13" s="108">
        <f t="shared" si="3"/>
        <v>0</v>
      </c>
      <c r="G13" s="107">
        <v>0</v>
      </c>
      <c r="H13" s="107">
        <v>0</v>
      </c>
      <c r="I13" s="107">
        <v>0</v>
      </c>
      <c r="J13" s="107">
        <v>0</v>
      </c>
      <c r="K13" s="108">
        <f t="shared" si="4"/>
        <v>0</v>
      </c>
      <c r="L13" s="113" t="str">
        <f>IF((+K13+F13)&gt;0,+K13+F13,"")</f>
        <v/>
      </c>
      <c r="M13" s="98"/>
      <c r="N13" s="87"/>
      <c r="O13" s="114" t="s">
        <v>44</v>
      </c>
      <c r="P13" s="120">
        <f>+G24</f>
        <v>0</v>
      </c>
      <c r="Q13" s="121">
        <f>+H24</f>
        <v>0</v>
      </c>
      <c r="R13" s="121">
        <f>+I24</f>
        <v>0</v>
      </c>
      <c r="S13" s="122">
        <f>+J24</f>
        <v>0</v>
      </c>
      <c r="T13" s="123">
        <f>SUM(P13:S13)</f>
        <v>0</v>
      </c>
      <c r="U13" s="102"/>
      <c r="V13" s="87"/>
      <c r="W13" s="87"/>
      <c r="X13" s="87"/>
      <c r="Y13" s="87"/>
      <c r="Z13" s="87"/>
      <c r="AA13" s="87"/>
      <c r="AB13" s="87"/>
      <c r="AC13" s="87"/>
      <c r="AD13" s="110" t="s">
        <v>4</v>
      </c>
      <c r="AE13" s="112" t="str">
        <f t="shared" si="0"/>
        <v/>
      </c>
      <c r="AF13" s="112" t="str">
        <f t="shared" si="1"/>
        <v/>
      </c>
      <c r="AG13" s="112" t="str">
        <f t="shared" si="2"/>
        <v/>
      </c>
    </row>
    <row r="14" spans="1:33" ht="17" thickBot="1" x14ac:dyDescent="0.25">
      <c r="A14" s="106" t="s">
        <v>5</v>
      </c>
      <c r="B14" s="107">
        <v>0</v>
      </c>
      <c r="C14" s="107">
        <v>0</v>
      </c>
      <c r="D14" s="107">
        <v>0</v>
      </c>
      <c r="E14" s="107">
        <v>0</v>
      </c>
      <c r="F14" s="108">
        <f t="shared" si="3"/>
        <v>0</v>
      </c>
      <c r="G14" s="107">
        <v>0</v>
      </c>
      <c r="H14" s="107">
        <v>0</v>
      </c>
      <c r="I14" s="107">
        <v>0</v>
      </c>
      <c r="J14" s="107">
        <v>0</v>
      </c>
      <c r="K14" s="108">
        <f t="shared" si="4"/>
        <v>0</v>
      </c>
      <c r="L14" s="113" t="str">
        <f t="shared" ref="L14:L22" si="5">IF((+K14+F14)&gt;0,+K14+F14,"")</f>
        <v/>
      </c>
      <c r="M14" s="98"/>
      <c r="N14" s="87"/>
      <c r="O14" s="114" t="s">
        <v>0</v>
      </c>
      <c r="P14" s="120">
        <f>SUM(P12:P13)</f>
        <v>0</v>
      </c>
      <c r="Q14" s="121">
        <f>SUM(Q12:Q13)</f>
        <v>0</v>
      </c>
      <c r="R14" s="121">
        <f>SUM(R12:R13)</f>
        <v>0</v>
      </c>
      <c r="S14" s="121">
        <f>SUM(S12:S13)</f>
        <v>0</v>
      </c>
      <c r="T14" s="124">
        <f>SUM(T12:T13)</f>
        <v>0</v>
      </c>
      <c r="U14" s="102"/>
      <c r="V14" s="87"/>
      <c r="W14" s="87"/>
      <c r="X14" s="87"/>
      <c r="Y14" s="87"/>
      <c r="Z14" s="87"/>
      <c r="AA14" s="87"/>
      <c r="AB14" s="87"/>
      <c r="AC14" s="87"/>
      <c r="AD14" s="110" t="s">
        <v>5</v>
      </c>
      <c r="AE14" s="112" t="str">
        <f t="shared" si="0"/>
        <v/>
      </c>
      <c r="AF14" s="112" t="str">
        <f t="shared" si="1"/>
        <v/>
      </c>
      <c r="AG14" s="112" t="str">
        <f t="shared" si="2"/>
        <v/>
      </c>
    </row>
    <row r="15" spans="1:33" x14ac:dyDescent="0.2">
      <c r="A15" s="106" t="s">
        <v>6</v>
      </c>
      <c r="B15" s="107">
        <v>0</v>
      </c>
      <c r="C15" s="107">
        <v>0</v>
      </c>
      <c r="D15" s="107">
        <v>0</v>
      </c>
      <c r="E15" s="107">
        <v>0</v>
      </c>
      <c r="F15" s="108">
        <f t="shared" si="3"/>
        <v>0</v>
      </c>
      <c r="G15" s="107">
        <v>0</v>
      </c>
      <c r="H15" s="107">
        <v>0</v>
      </c>
      <c r="I15" s="107">
        <v>0</v>
      </c>
      <c r="J15" s="107">
        <v>0</v>
      </c>
      <c r="K15" s="108">
        <f t="shared" si="4"/>
        <v>0</v>
      </c>
      <c r="L15" s="113" t="str">
        <f t="shared" si="5"/>
        <v/>
      </c>
      <c r="M15" s="98"/>
      <c r="N15" s="87"/>
      <c r="O15" s="125"/>
      <c r="P15" s="125"/>
      <c r="Q15" s="125"/>
      <c r="R15" s="125"/>
      <c r="S15" s="125"/>
      <c r="T15" s="125"/>
      <c r="U15" s="102"/>
      <c r="V15" s="87"/>
      <c r="W15" s="87"/>
      <c r="X15" s="87"/>
      <c r="Y15" s="87"/>
      <c r="Z15" s="87"/>
      <c r="AA15" s="87"/>
      <c r="AB15" s="87"/>
      <c r="AC15" s="87"/>
      <c r="AD15" s="110" t="s">
        <v>6</v>
      </c>
      <c r="AE15" s="112" t="str">
        <f t="shared" si="0"/>
        <v/>
      </c>
      <c r="AF15" s="112" t="str">
        <f t="shared" si="1"/>
        <v/>
      </c>
      <c r="AG15" s="112" t="str">
        <f t="shared" si="2"/>
        <v/>
      </c>
    </row>
    <row r="16" spans="1:33" x14ac:dyDescent="0.2">
      <c r="A16" s="106" t="s">
        <v>7</v>
      </c>
      <c r="B16" s="107">
        <v>0</v>
      </c>
      <c r="C16" s="107">
        <v>0</v>
      </c>
      <c r="D16" s="107">
        <v>0</v>
      </c>
      <c r="E16" s="107">
        <v>0</v>
      </c>
      <c r="F16" s="108">
        <f t="shared" si="3"/>
        <v>0</v>
      </c>
      <c r="G16" s="107">
        <v>0</v>
      </c>
      <c r="H16" s="107">
        <v>0</v>
      </c>
      <c r="I16" s="107">
        <v>0</v>
      </c>
      <c r="J16" s="107">
        <v>0</v>
      </c>
      <c r="K16" s="108">
        <f t="shared" si="4"/>
        <v>0</v>
      </c>
      <c r="L16" s="113" t="str">
        <f t="shared" si="5"/>
        <v/>
      </c>
      <c r="M16" s="98"/>
      <c r="N16" s="87"/>
      <c r="O16" s="109" t="s">
        <v>42</v>
      </c>
      <c r="P16" s="109"/>
      <c r="Q16" s="109"/>
      <c r="R16" s="109"/>
      <c r="S16" s="109"/>
      <c r="T16" s="109"/>
      <c r="U16" s="102"/>
      <c r="V16" s="87"/>
      <c r="W16" s="87"/>
      <c r="X16" s="87"/>
      <c r="Y16" s="87"/>
      <c r="Z16" s="87"/>
      <c r="AA16" s="87"/>
      <c r="AB16" s="87"/>
      <c r="AC16" s="87"/>
      <c r="AD16" s="110" t="s">
        <v>7</v>
      </c>
      <c r="AE16" s="112" t="str">
        <f t="shared" si="0"/>
        <v/>
      </c>
      <c r="AF16" s="112" t="str">
        <f t="shared" si="1"/>
        <v/>
      </c>
      <c r="AG16" s="112" t="str">
        <f t="shared" si="2"/>
        <v/>
      </c>
    </row>
    <row r="17" spans="1:33" x14ac:dyDescent="0.2">
      <c r="A17" s="106" t="s">
        <v>8</v>
      </c>
      <c r="B17" s="107">
        <v>0</v>
      </c>
      <c r="C17" s="107">
        <v>0</v>
      </c>
      <c r="D17" s="107">
        <v>0</v>
      </c>
      <c r="E17" s="107">
        <v>0</v>
      </c>
      <c r="F17" s="108">
        <f t="shared" si="3"/>
        <v>0</v>
      </c>
      <c r="G17" s="107">
        <v>0</v>
      </c>
      <c r="H17" s="107">
        <v>0</v>
      </c>
      <c r="I17" s="107">
        <v>0</v>
      </c>
      <c r="J17" s="107">
        <v>0</v>
      </c>
      <c r="K17" s="108">
        <f t="shared" si="4"/>
        <v>0</v>
      </c>
      <c r="L17" s="113" t="str">
        <f t="shared" si="5"/>
        <v/>
      </c>
      <c r="M17" s="98"/>
      <c r="N17" s="87"/>
      <c r="O17" s="114"/>
      <c r="P17" s="115" t="str">
        <f>+P11</f>
        <v>16-99</v>
      </c>
      <c r="Q17" s="115" t="str">
        <f>+Q11</f>
        <v>12-16</v>
      </c>
      <c r="R17" s="115" t="str">
        <f>+R11</f>
        <v>0-12</v>
      </c>
      <c r="S17" s="115" t="str">
        <f>+S11</f>
        <v>ganzes Haus</v>
      </c>
      <c r="T17" s="115" t="s">
        <v>0</v>
      </c>
      <c r="U17" s="102"/>
      <c r="V17" s="87"/>
      <c r="W17" s="87"/>
      <c r="X17" s="87"/>
      <c r="Y17" s="87"/>
      <c r="Z17" s="87"/>
      <c r="AA17" s="87"/>
      <c r="AB17" s="87"/>
      <c r="AC17" s="87"/>
      <c r="AD17" s="110" t="s">
        <v>8</v>
      </c>
      <c r="AE17" s="112" t="str">
        <f t="shared" si="0"/>
        <v/>
      </c>
      <c r="AF17" s="112" t="str">
        <f t="shared" si="1"/>
        <v/>
      </c>
      <c r="AG17" s="112" t="str">
        <f t="shared" si="2"/>
        <v/>
      </c>
    </row>
    <row r="18" spans="1:33" x14ac:dyDescent="0.2">
      <c r="A18" s="106" t="s">
        <v>9</v>
      </c>
      <c r="B18" s="107">
        <v>0</v>
      </c>
      <c r="C18" s="107">
        <v>0</v>
      </c>
      <c r="D18" s="107">
        <v>0</v>
      </c>
      <c r="E18" s="107">
        <v>0</v>
      </c>
      <c r="F18" s="108">
        <f t="shared" si="3"/>
        <v>0</v>
      </c>
      <c r="G18" s="107">
        <v>0</v>
      </c>
      <c r="H18" s="107">
        <v>0</v>
      </c>
      <c r="I18" s="107">
        <v>0</v>
      </c>
      <c r="J18" s="107">
        <v>0</v>
      </c>
      <c r="K18" s="108">
        <f t="shared" si="4"/>
        <v>0</v>
      </c>
      <c r="L18" s="113" t="str">
        <f t="shared" si="5"/>
        <v/>
      </c>
      <c r="M18" s="98"/>
      <c r="N18" s="87"/>
      <c r="O18" s="114" t="s">
        <v>43</v>
      </c>
      <c r="P18" s="126">
        <f t="shared" ref="P18:S19" si="6">IF($T$14&lt;&gt;0,+P12/$T$14,0)</f>
        <v>0</v>
      </c>
      <c r="Q18" s="127">
        <f t="shared" si="6"/>
        <v>0</v>
      </c>
      <c r="R18" s="127">
        <f t="shared" si="6"/>
        <v>0</v>
      </c>
      <c r="S18" s="128">
        <f t="shared" si="6"/>
        <v>0</v>
      </c>
      <c r="T18" s="129">
        <f>SUM(P18:S18)</f>
        <v>0</v>
      </c>
      <c r="U18" s="102"/>
      <c r="V18" s="87"/>
      <c r="W18" s="87"/>
      <c r="X18" s="87"/>
      <c r="Y18" s="87"/>
      <c r="Z18" s="87"/>
      <c r="AA18" s="87"/>
      <c r="AB18" s="87"/>
      <c r="AC18" s="87"/>
      <c r="AD18" s="110" t="s">
        <v>9</v>
      </c>
      <c r="AE18" s="112" t="str">
        <f t="shared" si="0"/>
        <v/>
      </c>
      <c r="AF18" s="112" t="str">
        <f t="shared" si="1"/>
        <v/>
      </c>
      <c r="AG18" s="112" t="str">
        <f t="shared" si="2"/>
        <v/>
      </c>
    </row>
    <row r="19" spans="1:33" ht="17" thickBot="1" x14ac:dyDescent="0.25">
      <c r="A19" s="106" t="s">
        <v>10</v>
      </c>
      <c r="B19" s="107">
        <v>0</v>
      </c>
      <c r="C19" s="107">
        <v>0</v>
      </c>
      <c r="D19" s="107">
        <v>0</v>
      </c>
      <c r="E19" s="107">
        <v>0</v>
      </c>
      <c r="F19" s="108">
        <f t="shared" si="3"/>
        <v>0</v>
      </c>
      <c r="G19" s="107">
        <v>0</v>
      </c>
      <c r="H19" s="107">
        <v>0</v>
      </c>
      <c r="I19" s="107">
        <v>0</v>
      </c>
      <c r="J19" s="107">
        <v>0</v>
      </c>
      <c r="K19" s="108">
        <f t="shared" si="4"/>
        <v>0</v>
      </c>
      <c r="L19" s="113" t="str">
        <f t="shared" si="5"/>
        <v/>
      </c>
      <c r="M19" s="98"/>
      <c r="N19" s="87"/>
      <c r="O19" s="114" t="s">
        <v>44</v>
      </c>
      <c r="P19" s="130">
        <f t="shared" si="6"/>
        <v>0</v>
      </c>
      <c r="Q19" s="131">
        <f t="shared" si="6"/>
        <v>0</v>
      </c>
      <c r="R19" s="131">
        <f t="shared" si="6"/>
        <v>0</v>
      </c>
      <c r="S19" s="132">
        <f t="shared" si="6"/>
        <v>0</v>
      </c>
      <c r="T19" s="133">
        <f>SUM(P19:S19)</f>
        <v>0</v>
      </c>
      <c r="U19" s="102"/>
      <c r="V19" s="87"/>
      <c r="W19" s="87"/>
      <c r="X19" s="87"/>
      <c r="Y19" s="87"/>
      <c r="Z19" s="87"/>
      <c r="AA19" s="87"/>
      <c r="AB19" s="87"/>
      <c r="AC19" s="87"/>
      <c r="AD19" s="110" t="s">
        <v>10</v>
      </c>
      <c r="AE19" s="112" t="str">
        <f t="shared" si="0"/>
        <v/>
      </c>
      <c r="AF19" s="112" t="str">
        <f t="shared" si="1"/>
        <v/>
      </c>
      <c r="AG19" s="112" t="str">
        <f t="shared" si="2"/>
        <v/>
      </c>
    </row>
    <row r="20" spans="1:33" ht="17" thickBot="1" x14ac:dyDescent="0.25">
      <c r="A20" s="106" t="s">
        <v>11</v>
      </c>
      <c r="B20" s="107">
        <v>0</v>
      </c>
      <c r="C20" s="107">
        <v>0</v>
      </c>
      <c r="D20" s="107">
        <v>0</v>
      </c>
      <c r="E20" s="107">
        <v>0</v>
      </c>
      <c r="F20" s="108">
        <f t="shared" si="3"/>
        <v>0</v>
      </c>
      <c r="G20" s="107">
        <v>0</v>
      </c>
      <c r="H20" s="107">
        <v>0</v>
      </c>
      <c r="I20" s="107">
        <v>0</v>
      </c>
      <c r="J20" s="107">
        <v>0</v>
      </c>
      <c r="K20" s="108">
        <f t="shared" si="4"/>
        <v>0</v>
      </c>
      <c r="L20" s="113" t="str">
        <f t="shared" si="5"/>
        <v/>
      </c>
      <c r="M20" s="98"/>
      <c r="N20" s="87"/>
      <c r="O20" s="114" t="s">
        <v>0</v>
      </c>
      <c r="P20" s="134">
        <f>SUM(P18:P19)</f>
        <v>0</v>
      </c>
      <c r="Q20" s="135">
        <f>SUM(Q18:Q19)</f>
        <v>0</v>
      </c>
      <c r="R20" s="135">
        <f>SUM(R18:R19)</f>
        <v>0</v>
      </c>
      <c r="S20" s="135">
        <f>SUM(S18:S19)</f>
        <v>0</v>
      </c>
      <c r="T20" s="136">
        <f>SUM(P20:S20)</f>
        <v>0</v>
      </c>
      <c r="U20" s="102"/>
      <c r="V20" s="87"/>
      <c r="W20" s="87"/>
      <c r="X20" s="87"/>
      <c r="Y20" s="87"/>
      <c r="Z20" s="87"/>
      <c r="AA20" s="87"/>
      <c r="AB20" s="87"/>
      <c r="AC20" s="87"/>
      <c r="AD20" s="110" t="s">
        <v>11</v>
      </c>
      <c r="AE20" s="112" t="str">
        <f t="shared" si="0"/>
        <v/>
      </c>
      <c r="AF20" s="112" t="str">
        <f t="shared" si="1"/>
        <v/>
      </c>
      <c r="AG20" s="112" t="str">
        <f t="shared" si="2"/>
        <v/>
      </c>
    </row>
    <row r="21" spans="1:33" x14ac:dyDescent="0.2">
      <c r="A21" s="106" t="s">
        <v>12</v>
      </c>
      <c r="B21" s="107">
        <v>0</v>
      </c>
      <c r="C21" s="107">
        <v>0</v>
      </c>
      <c r="D21" s="107">
        <v>0</v>
      </c>
      <c r="E21" s="107">
        <v>0</v>
      </c>
      <c r="F21" s="108">
        <f>SUM(B21:E21)</f>
        <v>0</v>
      </c>
      <c r="G21" s="107">
        <v>0</v>
      </c>
      <c r="H21" s="107">
        <v>0</v>
      </c>
      <c r="I21" s="107">
        <v>0</v>
      </c>
      <c r="J21" s="107">
        <v>0</v>
      </c>
      <c r="K21" s="108">
        <f>SUM(G21:J21)</f>
        <v>0</v>
      </c>
      <c r="L21" s="113" t="str">
        <f>IF((+K21+F21)&gt;0,+K21+F21,"")</f>
        <v/>
      </c>
      <c r="M21" s="98"/>
      <c r="N21" s="87"/>
      <c r="O21" s="125"/>
      <c r="P21" s="125"/>
      <c r="Q21" s="125"/>
      <c r="R21" s="125"/>
      <c r="S21" s="125"/>
      <c r="T21" s="125"/>
      <c r="U21" s="102"/>
      <c r="V21" s="87"/>
      <c r="W21" s="87"/>
      <c r="X21" s="87"/>
      <c r="Y21" s="87"/>
      <c r="Z21" s="87"/>
      <c r="AA21" s="87"/>
      <c r="AB21" s="87"/>
      <c r="AC21" s="87"/>
      <c r="AD21" s="110" t="s">
        <v>12</v>
      </c>
      <c r="AE21" s="112" t="str">
        <f>+L21</f>
        <v/>
      </c>
      <c r="AF21" s="112" t="str">
        <f>+L40</f>
        <v/>
      </c>
      <c r="AG21" s="112" t="str">
        <f>+L60</f>
        <v/>
      </c>
    </row>
    <row r="22" spans="1:33" x14ac:dyDescent="0.2">
      <c r="A22" s="148" t="s">
        <v>35</v>
      </c>
      <c r="B22" s="107">
        <v>0</v>
      </c>
      <c r="C22" s="107">
        <v>0</v>
      </c>
      <c r="D22" s="107">
        <v>0</v>
      </c>
      <c r="E22" s="107">
        <v>0</v>
      </c>
      <c r="F22" s="108">
        <f t="shared" si="3"/>
        <v>0</v>
      </c>
      <c r="G22" s="107">
        <v>0</v>
      </c>
      <c r="H22" s="107">
        <v>0</v>
      </c>
      <c r="I22" s="107">
        <v>0</v>
      </c>
      <c r="J22" s="107">
        <v>0</v>
      </c>
      <c r="K22" s="108">
        <f t="shared" si="4"/>
        <v>0</v>
      </c>
      <c r="L22" s="113" t="str">
        <f t="shared" si="5"/>
        <v/>
      </c>
      <c r="M22" s="98"/>
      <c r="N22" s="87"/>
      <c r="O22" s="125"/>
      <c r="P22" s="125"/>
      <c r="Q22" s="125"/>
      <c r="R22" s="125"/>
      <c r="S22" s="125"/>
      <c r="T22" s="125"/>
      <c r="U22" s="102"/>
      <c r="V22" s="87"/>
      <c r="W22" s="87"/>
      <c r="X22" s="87"/>
      <c r="Y22" s="87"/>
      <c r="Z22" s="87"/>
      <c r="AA22" s="87"/>
      <c r="AB22" s="87"/>
      <c r="AC22" s="87"/>
      <c r="AD22" s="87"/>
      <c r="AE22" s="99"/>
      <c r="AF22" s="99"/>
      <c r="AG22" s="99"/>
    </row>
    <row r="23" spans="1:33" ht="4.5" customHeight="1" x14ac:dyDescent="0.2">
      <c r="A23" s="103"/>
      <c r="B23" s="103"/>
      <c r="C23" s="104"/>
      <c r="D23" s="104"/>
      <c r="E23" s="104"/>
      <c r="F23" s="105"/>
      <c r="G23" s="103"/>
      <c r="H23" s="104"/>
      <c r="I23" s="104"/>
      <c r="J23" s="104"/>
      <c r="K23" s="105"/>
      <c r="L23" s="105"/>
      <c r="M23" s="98"/>
      <c r="N23" s="87"/>
      <c r="O23" s="87"/>
      <c r="P23" s="87"/>
      <c r="Q23" s="87"/>
      <c r="R23" s="87"/>
      <c r="S23" s="87"/>
      <c r="T23" s="87"/>
      <c r="U23" s="102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</row>
    <row r="24" spans="1:33" x14ac:dyDescent="0.2">
      <c r="A24" s="137" t="s">
        <v>0</v>
      </c>
      <c r="B24" s="138">
        <f t="shared" ref="B24:L24" si="7">SUM(B10:B23)</f>
        <v>0</v>
      </c>
      <c r="C24" s="139">
        <f t="shared" si="7"/>
        <v>0</v>
      </c>
      <c r="D24" s="139">
        <f t="shared" si="7"/>
        <v>0</v>
      </c>
      <c r="E24" s="139">
        <f t="shared" si="7"/>
        <v>0</v>
      </c>
      <c r="F24" s="140">
        <f t="shared" si="7"/>
        <v>0</v>
      </c>
      <c r="G24" s="138">
        <f t="shared" si="7"/>
        <v>0</v>
      </c>
      <c r="H24" s="139">
        <f t="shared" si="7"/>
        <v>0</v>
      </c>
      <c r="I24" s="139">
        <f t="shared" si="7"/>
        <v>0</v>
      </c>
      <c r="J24" s="139">
        <f t="shared" si="7"/>
        <v>0</v>
      </c>
      <c r="K24" s="140">
        <f t="shared" si="7"/>
        <v>0</v>
      </c>
      <c r="L24" s="141">
        <f t="shared" si="7"/>
        <v>0</v>
      </c>
      <c r="M24" s="142"/>
      <c r="N24" s="143"/>
      <c r="O24" s="144"/>
      <c r="P24" s="144"/>
      <c r="Q24" s="144"/>
      <c r="R24" s="144"/>
      <c r="S24" s="144"/>
      <c r="T24" s="144"/>
      <c r="U24" s="145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</row>
    <row r="25" spans="1:33" s="150" customFormat="1" ht="11" x14ac:dyDescent="0.2">
      <c r="A25" s="149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49"/>
      <c r="N25" s="149"/>
      <c r="O25" s="157"/>
      <c r="P25" s="157"/>
      <c r="Q25" s="157"/>
      <c r="R25" s="157"/>
      <c r="S25" s="157"/>
      <c r="T25" s="157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</row>
    <row r="26" spans="1:33" x14ac:dyDescent="0.2">
      <c r="A26" s="92" t="s">
        <v>35</v>
      </c>
      <c r="B26" s="92" t="s">
        <v>36</v>
      </c>
      <c r="C26" s="93"/>
      <c r="D26" s="93"/>
      <c r="E26" s="93"/>
      <c r="F26" s="93"/>
      <c r="G26" s="93"/>
      <c r="H26" s="93"/>
      <c r="I26" s="93"/>
      <c r="J26" s="93"/>
      <c r="K26" s="93"/>
      <c r="L26" s="94" t="s">
        <v>40</v>
      </c>
      <c r="M26" s="95"/>
      <c r="N26" s="93"/>
      <c r="O26" s="146"/>
      <c r="P26" s="146"/>
      <c r="Q26" s="146"/>
      <c r="R26" s="146"/>
      <c r="S26" s="146"/>
      <c r="T26" s="146"/>
      <c r="U26" s="96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</row>
    <row r="27" spans="1:33" x14ac:dyDescent="0.2">
      <c r="A27" s="97"/>
      <c r="B27" s="98" t="s">
        <v>37</v>
      </c>
      <c r="C27" s="99"/>
      <c r="D27" s="99"/>
      <c r="E27" s="99"/>
      <c r="F27" s="100"/>
      <c r="G27" s="98" t="s">
        <v>38</v>
      </c>
      <c r="H27" s="99"/>
      <c r="I27" s="99"/>
      <c r="J27" s="99"/>
      <c r="K27" s="100"/>
      <c r="L27" s="101" t="s">
        <v>0</v>
      </c>
      <c r="M27" s="98"/>
      <c r="N27" s="87"/>
      <c r="O27" s="125"/>
      <c r="P27" s="125"/>
      <c r="Q27" s="125"/>
      <c r="R27" s="125"/>
      <c r="S27" s="125"/>
      <c r="T27" s="125"/>
      <c r="U27" s="102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</row>
    <row r="28" spans="1:33" ht="28" x14ac:dyDescent="0.15">
      <c r="A28" s="18">
        <f>+Jahr_2</f>
        <v>2012</v>
      </c>
      <c r="B28" s="19" t="str">
        <f>+KAT_1</f>
        <v>16-99</v>
      </c>
      <c r="C28" s="20" t="str">
        <f>+Kat_2</f>
        <v>12-16</v>
      </c>
      <c r="D28" s="21" t="str">
        <f>+Kat_3</f>
        <v>0-12</v>
      </c>
      <c r="E28" s="21" t="str">
        <f>+Kat_4</f>
        <v>ganzes Haus</v>
      </c>
      <c r="F28" s="22" t="s">
        <v>0</v>
      </c>
      <c r="G28" s="19" t="str">
        <f>+KAT_1</f>
        <v>16-99</v>
      </c>
      <c r="H28" s="20" t="str">
        <f>+Kat_2</f>
        <v>12-16</v>
      </c>
      <c r="I28" s="21" t="str">
        <f>+Kat_3</f>
        <v>0-12</v>
      </c>
      <c r="J28" s="21" t="str">
        <f>+Kat_4</f>
        <v>ganzes Haus</v>
      </c>
      <c r="K28" s="170" t="str">
        <f ca="1">+Statistik!K28</f>
        <v>Total</v>
      </c>
      <c r="L28" s="23" t="str">
        <f ca="1">+Statistik!L28</f>
        <v>ganzes Jahr</v>
      </c>
      <c r="M28" s="98"/>
      <c r="N28" s="87"/>
      <c r="O28" s="125"/>
      <c r="P28" s="125"/>
      <c r="Q28" s="125"/>
      <c r="R28" s="125"/>
      <c r="S28" s="125"/>
      <c r="T28" s="125"/>
      <c r="U28" s="102"/>
      <c r="V28" s="87"/>
      <c r="W28" s="87"/>
      <c r="X28" s="87"/>
      <c r="Y28" s="87"/>
      <c r="Z28" s="87"/>
      <c r="AA28" s="87"/>
      <c r="AB28" s="87"/>
      <c r="AC28" s="87"/>
      <c r="AD28" s="87"/>
      <c r="AE28" s="99">
        <f>+Jahr_1</f>
        <v>2013</v>
      </c>
      <c r="AF28" s="99">
        <f>+Jahr_2</f>
        <v>2012</v>
      </c>
      <c r="AG28" s="99">
        <f>+Jahr_3</f>
        <v>2011</v>
      </c>
    </row>
    <row r="29" spans="1:33" ht="4.5" customHeight="1" x14ac:dyDescent="0.2">
      <c r="A29" s="103"/>
      <c r="B29" s="103"/>
      <c r="C29" s="104"/>
      <c r="D29" s="104"/>
      <c r="E29" s="104"/>
      <c r="F29" s="105"/>
      <c r="G29" s="103"/>
      <c r="H29" s="104"/>
      <c r="I29" s="104"/>
      <c r="J29" s="104"/>
      <c r="K29" s="105"/>
      <c r="L29" s="105"/>
      <c r="M29" s="98"/>
      <c r="N29" s="87"/>
      <c r="O29" s="87"/>
      <c r="P29" s="87"/>
      <c r="Q29" s="87"/>
      <c r="R29" s="87"/>
      <c r="S29" s="87"/>
      <c r="T29" s="87"/>
      <c r="U29" s="102"/>
      <c r="V29" s="87"/>
      <c r="W29" s="87"/>
      <c r="X29" s="87"/>
      <c r="Y29" s="87"/>
      <c r="Z29" s="87"/>
      <c r="AA29" s="87"/>
      <c r="AB29" s="87"/>
      <c r="AC29" s="87"/>
    </row>
    <row r="30" spans="1:33" x14ac:dyDescent="0.2">
      <c r="A30" s="106" t="s">
        <v>1</v>
      </c>
      <c r="B30" s="107">
        <v>0</v>
      </c>
      <c r="C30" s="107">
        <v>0</v>
      </c>
      <c r="D30" s="107">
        <v>0</v>
      </c>
      <c r="E30" s="107">
        <v>0</v>
      </c>
      <c r="F30" s="108">
        <f>SUM(B30:E30)</f>
        <v>0</v>
      </c>
      <c r="G30" s="107">
        <v>0</v>
      </c>
      <c r="H30" s="107">
        <v>0</v>
      </c>
      <c r="I30" s="107">
        <v>0</v>
      </c>
      <c r="J30" s="107">
        <v>0</v>
      </c>
      <c r="K30" s="108">
        <f>SUM(G30:J30)</f>
        <v>0</v>
      </c>
      <c r="L30" s="113" t="str">
        <f>IF((+K30+F30)&gt;0,+K30+F30,"")</f>
        <v/>
      </c>
      <c r="M30" s="98"/>
      <c r="N30" s="87"/>
      <c r="O30" s="109" t="s">
        <v>41</v>
      </c>
      <c r="P30" s="109"/>
      <c r="Q30" s="109"/>
      <c r="R30" s="109"/>
      <c r="S30" s="109"/>
      <c r="T30" s="109"/>
      <c r="U30" s="102"/>
      <c r="V30" s="87"/>
      <c r="W30" s="87"/>
      <c r="X30" s="87"/>
      <c r="Y30" s="87"/>
      <c r="Z30" s="87"/>
      <c r="AA30" s="87"/>
      <c r="AB30" s="87"/>
      <c r="AC30" s="87"/>
      <c r="AD30" s="110" t="s">
        <v>43</v>
      </c>
      <c r="AE30" s="112">
        <f>+T12</f>
        <v>0</v>
      </c>
      <c r="AF30" s="112">
        <f>+T32</f>
        <v>0</v>
      </c>
      <c r="AG30" s="112">
        <f>+T52</f>
        <v>0</v>
      </c>
    </row>
    <row r="31" spans="1:33" x14ac:dyDescent="0.2">
      <c r="A31" s="106" t="s">
        <v>2</v>
      </c>
      <c r="B31" s="107">
        <v>0</v>
      </c>
      <c r="C31" s="107">
        <v>0</v>
      </c>
      <c r="D31" s="107">
        <v>0</v>
      </c>
      <c r="E31" s="107">
        <v>0</v>
      </c>
      <c r="F31" s="108">
        <f t="shared" ref="F31:F42" si="8">SUM(B31:E31)</f>
        <v>0</v>
      </c>
      <c r="G31" s="107">
        <v>0</v>
      </c>
      <c r="H31" s="107">
        <v>0</v>
      </c>
      <c r="I31" s="107">
        <v>0</v>
      </c>
      <c r="J31" s="107">
        <v>0</v>
      </c>
      <c r="K31" s="108">
        <f t="shared" ref="K31:K42" si="9">SUM(G31:J31)</f>
        <v>0</v>
      </c>
      <c r="L31" s="113" t="str">
        <f>IF((+K31+F31)&gt;0,+K31+F31,"")</f>
        <v/>
      </c>
      <c r="M31" s="98"/>
      <c r="N31" s="87"/>
      <c r="O31" s="114"/>
      <c r="P31" s="115" t="str">
        <f>+B28</f>
        <v>16-99</v>
      </c>
      <c r="Q31" s="116" t="str">
        <f>+C28</f>
        <v>12-16</v>
      </c>
      <c r="R31" s="116" t="str">
        <f>+D28</f>
        <v>0-12</v>
      </c>
      <c r="S31" s="115" t="str">
        <f>+E28</f>
        <v>ganzes Haus</v>
      </c>
      <c r="T31" s="115" t="s">
        <v>0</v>
      </c>
      <c r="U31" s="102"/>
      <c r="V31" s="87"/>
      <c r="W31" s="87"/>
      <c r="X31" s="87"/>
      <c r="Y31" s="87"/>
      <c r="Z31" s="87"/>
      <c r="AA31" s="87"/>
      <c r="AB31" s="87"/>
      <c r="AC31" s="87"/>
      <c r="AD31" s="110" t="s">
        <v>44</v>
      </c>
      <c r="AE31" s="112">
        <f>+T13</f>
        <v>0</v>
      </c>
      <c r="AF31" s="112">
        <f>+T33</f>
        <v>0</v>
      </c>
      <c r="AG31" s="112">
        <f>+T53</f>
        <v>0</v>
      </c>
    </row>
    <row r="32" spans="1:33" x14ac:dyDescent="0.2">
      <c r="A32" s="106" t="s">
        <v>3</v>
      </c>
      <c r="B32" s="107">
        <v>0</v>
      </c>
      <c r="C32" s="107">
        <v>0</v>
      </c>
      <c r="D32" s="107">
        <v>0</v>
      </c>
      <c r="E32" s="107">
        <v>0</v>
      </c>
      <c r="F32" s="108">
        <f t="shared" si="8"/>
        <v>0</v>
      </c>
      <c r="G32" s="107">
        <v>0</v>
      </c>
      <c r="H32" s="107">
        <v>0</v>
      </c>
      <c r="I32" s="107">
        <v>0</v>
      </c>
      <c r="J32" s="107">
        <v>0</v>
      </c>
      <c r="K32" s="108">
        <f t="shared" si="9"/>
        <v>0</v>
      </c>
      <c r="L32" s="113" t="str">
        <f>IF((+K32+F32)&gt;0,+K32+F32,"")</f>
        <v/>
      </c>
      <c r="M32" s="98"/>
      <c r="N32" s="87"/>
      <c r="O32" s="114" t="s">
        <v>43</v>
      </c>
      <c r="P32" s="117">
        <f>+B44</f>
        <v>0</v>
      </c>
      <c r="Q32" s="118">
        <f>+C44</f>
        <v>0</v>
      </c>
      <c r="R32" s="118">
        <f>+D44</f>
        <v>0</v>
      </c>
      <c r="S32" s="119">
        <f>+E44</f>
        <v>0</v>
      </c>
      <c r="T32" s="119">
        <f>SUM(P32:S32)</f>
        <v>0</v>
      </c>
      <c r="U32" s="102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</row>
    <row r="33" spans="1:33" ht="17" thickBot="1" x14ac:dyDescent="0.25">
      <c r="A33" s="106" t="s">
        <v>4</v>
      </c>
      <c r="B33" s="107">
        <v>0</v>
      </c>
      <c r="C33" s="107">
        <v>0</v>
      </c>
      <c r="D33" s="107">
        <v>0</v>
      </c>
      <c r="E33" s="107">
        <v>0</v>
      </c>
      <c r="F33" s="108">
        <f t="shared" si="8"/>
        <v>0</v>
      </c>
      <c r="G33" s="107">
        <v>0</v>
      </c>
      <c r="H33" s="107">
        <v>0</v>
      </c>
      <c r="I33" s="107">
        <v>0</v>
      </c>
      <c r="J33" s="107">
        <v>0</v>
      </c>
      <c r="K33" s="108">
        <f t="shared" si="9"/>
        <v>0</v>
      </c>
      <c r="L33" s="113" t="str">
        <f>IF((+K33+F33)&gt;0,+K33+F33,"")</f>
        <v/>
      </c>
      <c r="M33" s="98"/>
      <c r="N33" s="87"/>
      <c r="O33" s="114" t="s">
        <v>44</v>
      </c>
      <c r="P33" s="120">
        <f>+G44</f>
        <v>0</v>
      </c>
      <c r="Q33" s="121">
        <f>+H44</f>
        <v>0</v>
      </c>
      <c r="R33" s="121">
        <f>+I44</f>
        <v>0</v>
      </c>
      <c r="S33" s="122">
        <f>+J44</f>
        <v>0</v>
      </c>
      <c r="T33" s="123">
        <f>SUM(P33:S33)</f>
        <v>0</v>
      </c>
      <c r="U33" s="102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</row>
    <row r="34" spans="1:33" ht="17" thickBot="1" x14ac:dyDescent="0.25">
      <c r="A34" s="106" t="s">
        <v>5</v>
      </c>
      <c r="B34" s="107">
        <v>0</v>
      </c>
      <c r="C34" s="107">
        <v>0</v>
      </c>
      <c r="D34" s="107">
        <v>0</v>
      </c>
      <c r="E34" s="107">
        <v>0</v>
      </c>
      <c r="F34" s="108">
        <f t="shared" si="8"/>
        <v>0</v>
      </c>
      <c r="G34" s="107">
        <v>0</v>
      </c>
      <c r="H34" s="107">
        <v>0</v>
      </c>
      <c r="I34" s="107">
        <v>0</v>
      </c>
      <c r="J34" s="107">
        <v>0</v>
      </c>
      <c r="K34" s="108">
        <f t="shared" si="9"/>
        <v>0</v>
      </c>
      <c r="L34" s="113" t="str">
        <f t="shared" ref="L34:L42" si="10">IF((+K34+F34)&gt;0,+K34+F34,"")</f>
        <v/>
      </c>
      <c r="M34" s="98"/>
      <c r="N34" s="87"/>
      <c r="O34" s="114" t="s">
        <v>0</v>
      </c>
      <c r="P34" s="120">
        <f>SUM(P32:P33)</f>
        <v>0</v>
      </c>
      <c r="Q34" s="121">
        <f>SUM(Q32:Q33)</f>
        <v>0</v>
      </c>
      <c r="R34" s="121">
        <f>SUM(R32:R33)</f>
        <v>0</v>
      </c>
      <c r="S34" s="121">
        <f>SUM(S32:S33)</f>
        <v>0</v>
      </c>
      <c r="T34" s="124">
        <f>SUM(T32:T33)</f>
        <v>0</v>
      </c>
      <c r="U34" s="102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</row>
    <row r="35" spans="1:33" x14ac:dyDescent="0.2">
      <c r="A35" s="106" t="s">
        <v>6</v>
      </c>
      <c r="B35" s="107">
        <v>0</v>
      </c>
      <c r="C35" s="107">
        <v>0</v>
      </c>
      <c r="D35" s="107">
        <v>0</v>
      </c>
      <c r="E35" s="107">
        <v>0</v>
      </c>
      <c r="F35" s="108">
        <f t="shared" si="8"/>
        <v>0</v>
      </c>
      <c r="G35" s="107">
        <v>0</v>
      </c>
      <c r="H35" s="107">
        <v>0</v>
      </c>
      <c r="I35" s="107">
        <v>0</v>
      </c>
      <c r="J35" s="107">
        <v>0</v>
      </c>
      <c r="K35" s="108">
        <f t="shared" si="9"/>
        <v>0</v>
      </c>
      <c r="L35" s="113" t="str">
        <f t="shared" si="10"/>
        <v/>
      </c>
      <c r="M35" s="98"/>
      <c r="N35" s="87"/>
      <c r="O35" s="125"/>
      <c r="P35" s="125"/>
      <c r="Q35" s="125"/>
      <c r="R35" s="125"/>
      <c r="S35" s="125"/>
      <c r="T35" s="125"/>
      <c r="U35" s="102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</row>
    <row r="36" spans="1:33" x14ac:dyDescent="0.2">
      <c r="A36" s="106" t="s">
        <v>7</v>
      </c>
      <c r="B36" s="107">
        <v>0</v>
      </c>
      <c r="C36" s="107">
        <v>0</v>
      </c>
      <c r="D36" s="107">
        <v>0</v>
      </c>
      <c r="E36" s="107">
        <v>0</v>
      </c>
      <c r="F36" s="108">
        <f t="shared" si="8"/>
        <v>0</v>
      </c>
      <c r="G36" s="107">
        <v>0</v>
      </c>
      <c r="H36" s="107">
        <v>0</v>
      </c>
      <c r="I36" s="107">
        <v>0</v>
      </c>
      <c r="J36" s="107">
        <v>0</v>
      </c>
      <c r="K36" s="108">
        <f t="shared" si="9"/>
        <v>0</v>
      </c>
      <c r="L36" s="113" t="str">
        <f t="shared" si="10"/>
        <v/>
      </c>
      <c r="M36" s="98"/>
      <c r="N36" s="87"/>
      <c r="O36" s="109" t="s">
        <v>42</v>
      </c>
      <c r="P36" s="109"/>
      <c r="Q36" s="109"/>
      <c r="R36" s="109"/>
      <c r="S36" s="109"/>
      <c r="T36" s="109"/>
      <c r="U36" s="102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</row>
    <row r="37" spans="1:33" x14ac:dyDescent="0.2">
      <c r="A37" s="106" t="s">
        <v>8</v>
      </c>
      <c r="B37" s="107">
        <v>0</v>
      </c>
      <c r="C37" s="107">
        <v>0</v>
      </c>
      <c r="D37" s="107">
        <v>0</v>
      </c>
      <c r="E37" s="107">
        <v>0</v>
      </c>
      <c r="F37" s="108">
        <f t="shared" si="8"/>
        <v>0</v>
      </c>
      <c r="G37" s="107">
        <v>0</v>
      </c>
      <c r="H37" s="107">
        <v>0</v>
      </c>
      <c r="I37" s="107">
        <v>0</v>
      </c>
      <c r="J37" s="107">
        <v>0</v>
      </c>
      <c r="K37" s="108">
        <f t="shared" si="9"/>
        <v>0</v>
      </c>
      <c r="L37" s="113" t="str">
        <f t="shared" si="10"/>
        <v/>
      </c>
      <c r="M37" s="98"/>
      <c r="N37" s="87"/>
      <c r="O37" s="114"/>
      <c r="P37" s="115" t="str">
        <f>+P31</f>
        <v>16-99</v>
      </c>
      <c r="Q37" s="115" t="str">
        <f>+Q31</f>
        <v>12-16</v>
      </c>
      <c r="R37" s="115" t="str">
        <f>+R31</f>
        <v>0-12</v>
      </c>
      <c r="S37" s="115" t="str">
        <f>+S31</f>
        <v>ganzes Haus</v>
      </c>
      <c r="T37" s="115" t="s">
        <v>0</v>
      </c>
      <c r="U37" s="102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</row>
    <row r="38" spans="1:33" x14ac:dyDescent="0.2">
      <c r="A38" s="106" t="s">
        <v>9</v>
      </c>
      <c r="B38" s="107">
        <v>0</v>
      </c>
      <c r="C38" s="107">
        <v>0</v>
      </c>
      <c r="D38" s="107">
        <v>0</v>
      </c>
      <c r="E38" s="107">
        <v>0</v>
      </c>
      <c r="F38" s="108">
        <f t="shared" si="8"/>
        <v>0</v>
      </c>
      <c r="G38" s="107">
        <v>0</v>
      </c>
      <c r="H38" s="107">
        <v>0</v>
      </c>
      <c r="I38" s="107">
        <v>0</v>
      </c>
      <c r="J38" s="107">
        <v>0</v>
      </c>
      <c r="K38" s="108">
        <f t="shared" si="9"/>
        <v>0</v>
      </c>
      <c r="L38" s="113" t="str">
        <f t="shared" si="10"/>
        <v/>
      </c>
      <c r="M38" s="98"/>
      <c r="N38" s="87"/>
      <c r="O38" s="114" t="s">
        <v>43</v>
      </c>
      <c r="P38" s="126">
        <f t="shared" ref="P38:S39" si="11">IF($T$34&lt;&gt;0,+P32/$T$34,0)</f>
        <v>0</v>
      </c>
      <c r="Q38" s="127">
        <f t="shared" si="11"/>
        <v>0</v>
      </c>
      <c r="R38" s="127">
        <f t="shared" si="11"/>
        <v>0</v>
      </c>
      <c r="S38" s="128">
        <f t="shared" si="11"/>
        <v>0</v>
      </c>
      <c r="T38" s="129">
        <f>SUM(P38:S38)</f>
        <v>0</v>
      </c>
      <c r="U38" s="102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</row>
    <row r="39" spans="1:33" ht="17" thickBot="1" x14ac:dyDescent="0.25">
      <c r="A39" s="106" t="s">
        <v>10</v>
      </c>
      <c r="B39" s="107">
        <v>0</v>
      </c>
      <c r="C39" s="107">
        <v>0</v>
      </c>
      <c r="D39" s="107">
        <v>0</v>
      </c>
      <c r="E39" s="107">
        <v>0</v>
      </c>
      <c r="F39" s="108">
        <f t="shared" si="8"/>
        <v>0</v>
      </c>
      <c r="G39" s="107">
        <v>0</v>
      </c>
      <c r="H39" s="107">
        <v>0</v>
      </c>
      <c r="I39" s="107">
        <v>0</v>
      </c>
      <c r="J39" s="107">
        <v>0</v>
      </c>
      <c r="K39" s="108">
        <f t="shared" si="9"/>
        <v>0</v>
      </c>
      <c r="L39" s="113" t="str">
        <f t="shared" si="10"/>
        <v/>
      </c>
      <c r="M39" s="98"/>
      <c r="N39" s="87"/>
      <c r="O39" s="114" t="s">
        <v>44</v>
      </c>
      <c r="P39" s="130">
        <f t="shared" si="11"/>
        <v>0</v>
      </c>
      <c r="Q39" s="131">
        <f t="shared" si="11"/>
        <v>0</v>
      </c>
      <c r="R39" s="131">
        <f t="shared" si="11"/>
        <v>0</v>
      </c>
      <c r="S39" s="132">
        <f t="shared" si="11"/>
        <v>0</v>
      </c>
      <c r="T39" s="133">
        <f>SUM(P39:S39)</f>
        <v>0</v>
      </c>
      <c r="U39" s="102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</row>
    <row r="40" spans="1:33" ht="17" thickBot="1" x14ac:dyDescent="0.25">
      <c r="A40" s="106" t="s">
        <v>11</v>
      </c>
      <c r="B40" s="107">
        <v>0</v>
      </c>
      <c r="C40" s="107">
        <v>0</v>
      </c>
      <c r="D40" s="107">
        <v>0</v>
      </c>
      <c r="E40" s="107">
        <v>0</v>
      </c>
      <c r="F40" s="108">
        <f t="shared" si="8"/>
        <v>0</v>
      </c>
      <c r="G40" s="107">
        <v>0</v>
      </c>
      <c r="H40" s="107">
        <v>0</v>
      </c>
      <c r="I40" s="107">
        <v>0</v>
      </c>
      <c r="J40" s="107">
        <v>0</v>
      </c>
      <c r="K40" s="108">
        <f t="shared" si="9"/>
        <v>0</v>
      </c>
      <c r="L40" s="113" t="str">
        <f t="shared" si="10"/>
        <v/>
      </c>
      <c r="M40" s="98"/>
      <c r="N40" s="87"/>
      <c r="O40" s="114" t="s">
        <v>0</v>
      </c>
      <c r="P40" s="134">
        <f>SUM(P38:P39)</f>
        <v>0</v>
      </c>
      <c r="Q40" s="135">
        <f>SUM(Q38:Q39)</f>
        <v>0</v>
      </c>
      <c r="R40" s="135">
        <f>SUM(R38:R39)</f>
        <v>0</v>
      </c>
      <c r="S40" s="135">
        <f>SUM(S38:S39)</f>
        <v>0</v>
      </c>
      <c r="T40" s="136">
        <f>SUM(P40:S40)</f>
        <v>0</v>
      </c>
      <c r="U40" s="102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</row>
    <row r="41" spans="1:33" x14ac:dyDescent="0.2">
      <c r="A41" s="106" t="s">
        <v>12</v>
      </c>
      <c r="B41" s="107">
        <v>0</v>
      </c>
      <c r="C41" s="107">
        <v>0</v>
      </c>
      <c r="D41" s="107">
        <v>0</v>
      </c>
      <c r="E41" s="107">
        <v>0</v>
      </c>
      <c r="F41" s="108">
        <f>SUM(B41:E41)</f>
        <v>0</v>
      </c>
      <c r="G41" s="107">
        <v>0</v>
      </c>
      <c r="H41" s="107">
        <v>0</v>
      </c>
      <c r="I41" s="107">
        <v>0</v>
      </c>
      <c r="J41" s="107">
        <v>0</v>
      </c>
      <c r="K41" s="108">
        <f>SUM(G41:J41)</f>
        <v>0</v>
      </c>
      <c r="L41" s="113" t="str">
        <f>IF((+K41+F41)&gt;0,+K41+F41,"")</f>
        <v/>
      </c>
      <c r="M41" s="98"/>
      <c r="N41" s="87"/>
      <c r="O41" s="125"/>
      <c r="P41" s="125"/>
      <c r="Q41" s="125"/>
      <c r="R41" s="125"/>
      <c r="S41" s="125"/>
      <c r="T41" s="125"/>
      <c r="U41" s="102"/>
      <c r="V41" s="87"/>
      <c r="W41" s="87"/>
      <c r="X41" s="87"/>
      <c r="Y41" s="87"/>
      <c r="Z41" s="87"/>
      <c r="AA41" s="87"/>
      <c r="AB41" s="87"/>
      <c r="AC41" s="87"/>
      <c r="AD41" s="87"/>
      <c r="AE41" s="99"/>
      <c r="AF41" s="99"/>
      <c r="AG41" s="99"/>
    </row>
    <row r="42" spans="1:33" x14ac:dyDescent="0.2">
      <c r="A42" s="148" t="s">
        <v>35</v>
      </c>
      <c r="B42" s="107">
        <v>0</v>
      </c>
      <c r="C42" s="107">
        <v>0</v>
      </c>
      <c r="D42" s="107">
        <v>0</v>
      </c>
      <c r="E42" s="107">
        <v>0</v>
      </c>
      <c r="F42" s="108">
        <f t="shared" si="8"/>
        <v>0</v>
      </c>
      <c r="G42" s="107">
        <v>0</v>
      </c>
      <c r="H42" s="107">
        <v>0</v>
      </c>
      <c r="I42" s="107">
        <v>0</v>
      </c>
      <c r="J42" s="107">
        <v>0</v>
      </c>
      <c r="K42" s="108">
        <f t="shared" si="9"/>
        <v>0</v>
      </c>
      <c r="L42" s="113" t="str">
        <f t="shared" si="10"/>
        <v/>
      </c>
      <c r="M42" s="98"/>
      <c r="N42" s="87"/>
      <c r="O42" s="125"/>
      <c r="P42" s="125"/>
      <c r="Q42" s="125"/>
      <c r="R42" s="125"/>
      <c r="S42" s="125"/>
      <c r="T42" s="125"/>
      <c r="U42" s="102"/>
      <c r="V42" s="87"/>
      <c r="W42" s="87"/>
      <c r="X42" s="87"/>
      <c r="Y42" s="87"/>
      <c r="Z42" s="87"/>
      <c r="AA42" s="87"/>
      <c r="AB42" s="87"/>
      <c r="AC42" s="87"/>
      <c r="AD42" s="87"/>
      <c r="AE42" s="99"/>
      <c r="AF42" s="99"/>
      <c r="AG42" s="99"/>
    </row>
    <row r="43" spans="1:33" ht="4.5" customHeight="1" x14ac:dyDescent="0.2">
      <c r="A43" s="103"/>
      <c r="B43" s="103"/>
      <c r="C43" s="104"/>
      <c r="D43" s="104"/>
      <c r="E43" s="104"/>
      <c r="F43" s="105"/>
      <c r="G43" s="103"/>
      <c r="H43" s="104"/>
      <c r="I43" s="104"/>
      <c r="J43" s="104"/>
      <c r="K43" s="105"/>
      <c r="L43" s="105"/>
      <c r="M43" s="98"/>
      <c r="N43" s="87"/>
      <c r="O43" s="87"/>
      <c r="P43" s="87"/>
      <c r="Q43" s="87"/>
      <c r="R43" s="87"/>
      <c r="S43" s="87"/>
      <c r="T43" s="87"/>
      <c r="U43" s="102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</row>
    <row r="44" spans="1:33" x14ac:dyDescent="0.2">
      <c r="A44" s="137" t="s">
        <v>0</v>
      </c>
      <c r="B44" s="138">
        <f t="shared" ref="B44:L44" si="12">SUM(B30:B43)</f>
        <v>0</v>
      </c>
      <c r="C44" s="139">
        <f t="shared" si="12"/>
        <v>0</v>
      </c>
      <c r="D44" s="139">
        <f t="shared" si="12"/>
        <v>0</v>
      </c>
      <c r="E44" s="139">
        <f t="shared" si="12"/>
        <v>0</v>
      </c>
      <c r="F44" s="140">
        <f t="shared" si="12"/>
        <v>0</v>
      </c>
      <c r="G44" s="138">
        <f t="shared" si="12"/>
        <v>0</v>
      </c>
      <c r="H44" s="139">
        <f t="shared" si="12"/>
        <v>0</v>
      </c>
      <c r="I44" s="139">
        <f t="shared" si="12"/>
        <v>0</v>
      </c>
      <c r="J44" s="139">
        <f t="shared" si="12"/>
        <v>0</v>
      </c>
      <c r="K44" s="140">
        <f t="shared" si="12"/>
        <v>0</v>
      </c>
      <c r="L44" s="141">
        <f t="shared" si="12"/>
        <v>0</v>
      </c>
      <c r="M44" s="142"/>
      <c r="N44" s="143"/>
      <c r="O44" s="144"/>
      <c r="P44" s="144"/>
      <c r="Q44" s="144"/>
      <c r="R44" s="144"/>
      <c r="S44" s="144"/>
      <c r="T44" s="144"/>
      <c r="U44" s="145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</row>
    <row r="45" spans="1:33" s="150" customFormat="1" ht="11" x14ac:dyDescent="0.2">
      <c r="A45" s="149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49"/>
      <c r="N45" s="149"/>
      <c r="O45" s="157"/>
      <c r="P45" s="157"/>
      <c r="Q45" s="157"/>
      <c r="R45" s="157"/>
      <c r="S45" s="157"/>
      <c r="T45" s="157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</row>
    <row r="46" spans="1:33" x14ac:dyDescent="0.2">
      <c r="A46" s="92" t="s">
        <v>35</v>
      </c>
      <c r="B46" s="92" t="s">
        <v>36</v>
      </c>
      <c r="C46" s="93"/>
      <c r="D46" s="93"/>
      <c r="E46" s="93"/>
      <c r="F46" s="93"/>
      <c r="G46" s="93"/>
      <c r="H46" s="93"/>
      <c r="I46" s="93"/>
      <c r="J46" s="93"/>
      <c r="K46" s="93"/>
      <c r="L46" s="94" t="s">
        <v>40</v>
      </c>
      <c r="M46" s="95"/>
      <c r="N46" s="93"/>
      <c r="O46" s="146"/>
      <c r="P46" s="146"/>
      <c r="Q46" s="146"/>
      <c r="R46" s="146"/>
      <c r="S46" s="146"/>
      <c r="T46" s="146"/>
      <c r="U46" s="96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</row>
    <row r="47" spans="1:33" x14ac:dyDescent="0.2">
      <c r="A47" s="97"/>
      <c r="B47" s="98" t="s">
        <v>37</v>
      </c>
      <c r="C47" s="99"/>
      <c r="D47" s="99"/>
      <c r="E47" s="99"/>
      <c r="F47" s="100"/>
      <c r="G47" s="98" t="s">
        <v>38</v>
      </c>
      <c r="H47" s="99"/>
      <c r="I47" s="99"/>
      <c r="J47" s="99"/>
      <c r="K47" s="100"/>
      <c r="L47" s="101" t="s">
        <v>0</v>
      </c>
      <c r="M47" s="98"/>
      <c r="N47" s="87"/>
      <c r="O47" s="125"/>
      <c r="P47" s="125"/>
      <c r="Q47" s="125"/>
      <c r="R47" s="125"/>
      <c r="S47" s="125"/>
      <c r="T47" s="125"/>
      <c r="U47" s="102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</row>
    <row r="48" spans="1:33" ht="28" x14ac:dyDescent="0.15">
      <c r="A48" s="18">
        <f>+Jahr_3</f>
        <v>2011</v>
      </c>
      <c r="B48" s="19" t="str">
        <f>+KAT_1</f>
        <v>16-99</v>
      </c>
      <c r="C48" s="20" t="str">
        <f>+Kat_2</f>
        <v>12-16</v>
      </c>
      <c r="D48" s="21" t="str">
        <f>+Kat_3</f>
        <v>0-12</v>
      </c>
      <c r="E48" s="21" t="str">
        <f>+Kat_4</f>
        <v>ganzes Haus</v>
      </c>
      <c r="F48" s="22" t="s">
        <v>0</v>
      </c>
      <c r="G48" s="19" t="str">
        <f>+KAT_1</f>
        <v>16-99</v>
      </c>
      <c r="H48" s="20" t="str">
        <f>+Kat_2</f>
        <v>12-16</v>
      </c>
      <c r="I48" s="21" t="str">
        <f>+Kat_3</f>
        <v>0-12</v>
      </c>
      <c r="J48" s="21" t="str">
        <f>+Kat_4</f>
        <v>ganzes Haus</v>
      </c>
      <c r="K48" s="170" t="str">
        <f ca="1">+Statistik!K48</f>
        <v>Total</v>
      </c>
      <c r="L48" s="23" t="str">
        <f ca="1">+Statistik!L48</f>
        <v>ganzes Jahr</v>
      </c>
      <c r="M48" s="98"/>
      <c r="N48" s="87"/>
      <c r="O48" s="125"/>
      <c r="P48" s="125"/>
      <c r="Q48" s="125"/>
      <c r="R48" s="125"/>
      <c r="S48" s="125"/>
      <c r="T48" s="125"/>
      <c r="U48" s="102"/>
      <c r="V48" s="87"/>
      <c r="W48" s="87"/>
      <c r="X48" s="87"/>
      <c r="Y48" s="87"/>
      <c r="Z48" s="87"/>
      <c r="AA48" s="87"/>
      <c r="AB48" s="87"/>
      <c r="AC48" s="87"/>
      <c r="AD48" s="87"/>
      <c r="AE48" s="99"/>
      <c r="AF48" s="99"/>
      <c r="AG48" s="99"/>
    </row>
    <row r="49" spans="1:33" ht="4.5" customHeight="1" x14ac:dyDescent="0.2">
      <c r="A49" s="103"/>
      <c r="B49" s="103"/>
      <c r="C49" s="104"/>
      <c r="D49" s="104"/>
      <c r="E49" s="104"/>
      <c r="F49" s="105"/>
      <c r="G49" s="103"/>
      <c r="H49" s="104"/>
      <c r="I49" s="104"/>
      <c r="J49" s="104"/>
      <c r="K49" s="105"/>
      <c r="L49" s="105"/>
      <c r="M49" s="98"/>
      <c r="N49" s="87"/>
      <c r="O49" s="87"/>
      <c r="P49" s="87"/>
      <c r="Q49" s="87"/>
      <c r="R49" s="87"/>
      <c r="S49" s="87"/>
      <c r="T49" s="87"/>
      <c r="U49" s="102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147"/>
      <c r="AG49" s="147"/>
    </row>
    <row r="50" spans="1:33" x14ac:dyDescent="0.2">
      <c r="A50" s="106" t="s">
        <v>1</v>
      </c>
      <c r="B50" s="107">
        <v>0</v>
      </c>
      <c r="C50" s="107">
        <v>0</v>
      </c>
      <c r="D50" s="107">
        <v>0</v>
      </c>
      <c r="E50" s="107">
        <v>0</v>
      </c>
      <c r="F50" s="108">
        <f>SUM(B50:E50)</f>
        <v>0</v>
      </c>
      <c r="G50" s="107">
        <v>0</v>
      </c>
      <c r="H50" s="107">
        <v>0</v>
      </c>
      <c r="I50" s="107">
        <v>0</v>
      </c>
      <c r="J50" s="107">
        <v>0</v>
      </c>
      <c r="K50" s="108">
        <f>SUM(G50:J50)</f>
        <v>0</v>
      </c>
      <c r="L50" s="113" t="str">
        <f>IF((+K50+F50)&gt;0,+K50+F50,"")</f>
        <v/>
      </c>
      <c r="M50" s="98"/>
      <c r="N50" s="87"/>
      <c r="O50" s="109" t="s">
        <v>41</v>
      </c>
      <c r="P50" s="109"/>
      <c r="Q50" s="109"/>
      <c r="R50" s="109"/>
      <c r="S50" s="109"/>
      <c r="T50" s="109"/>
      <c r="U50" s="102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147"/>
      <c r="AG50" s="147"/>
    </row>
    <row r="51" spans="1:33" x14ac:dyDescent="0.2">
      <c r="A51" s="106" t="s">
        <v>2</v>
      </c>
      <c r="B51" s="107">
        <v>0</v>
      </c>
      <c r="C51" s="107">
        <v>0</v>
      </c>
      <c r="D51" s="107">
        <v>0</v>
      </c>
      <c r="E51" s="107">
        <v>0</v>
      </c>
      <c r="F51" s="108">
        <f t="shared" ref="F51:F62" si="13">SUM(B51:E51)</f>
        <v>0</v>
      </c>
      <c r="G51" s="107">
        <v>0</v>
      </c>
      <c r="H51" s="107">
        <v>0</v>
      </c>
      <c r="I51" s="107">
        <v>0</v>
      </c>
      <c r="J51" s="107">
        <v>0</v>
      </c>
      <c r="K51" s="108">
        <f t="shared" ref="K51:K62" si="14">SUM(G51:J51)</f>
        <v>0</v>
      </c>
      <c r="L51" s="113" t="str">
        <f>IF((+K51+F51)&gt;0,+K51+F51,"")</f>
        <v/>
      </c>
      <c r="M51" s="98"/>
      <c r="N51" s="87"/>
      <c r="O51" s="114"/>
      <c r="P51" s="115" t="str">
        <f>+B48</f>
        <v>16-99</v>
      </c>
      <c r="Q51" s="116" t="str">
        <f>+C48</f>
        <v>12-16</v>
      </c>
      <c r="R51" s="116" t="str">
        <f>+D48</f>
        <v>0-12</v>
      </c>
      <c r="S51" s="115" t="str">
        <f>+E48</f>
        <v>ganzes Haus</v>
      </c>
      <c r="T51" s="115" t="s">
        <v>0</v>
      </c>
      <c r="U51" s="102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147"/>
      <c r="AG51" s="147"/>
    </row>
    <row r="52" spans="1:33" x14ac:dyDescent="0.2">
      <c r="A52" s="106" t="s">
        <v>3</v>
      </c>
      <c r="B52" s="107">
        <v>0</v>
      </c>
      <c r="C52" s="107">
        <v>0</v>
      </c>
      <c r="D52" s="107">
        <v>0</v>
      </c>
      <c r="E52" s="107">
        <v>0</v>
      </c>
      <c r="F52" s="108">
        <f t="shared" si="13"/>
        <v>0</v>
      </c>
      <c r="G52" s="107">
        <v>0</v>
      </c>
      <c r="H52" s="107">
        <v>0</v>
      </c>
      <c r="I52" s="107">
        <v>0</v>
      </c>
      <c r="J52" s="107">
        <v>0</v>
      </c>
      <c r="K52" s="108">
        <f t="shared" si="14"/>
        <v>0</v>
      </c>
      <c r="L52" s="113" t="str">
        <f>IF((+K52+F52)&gt;0,+K52+F52,"")</f>
        <v/>
      </c>
      <c r="M52" s="98"/>
      <c r="N52" s="87"/>
      <c r="O52" s="114" t="s">
        <v>43</v>
      </c>
      <c r="P52" s="117">
        <f>+B64</f>
        <v>0</v>
      </c>
      <c r="Q52" s="118">
        <f>+C64</f>
        <v>0</v>
      </c>
      <c r="R52" s="118">
        <f>+D64</f>
        <v>0</v>
      </c>
      <c r="S52" s="119">
        <f>+E64</f>
        <v>0</v>
      </c>
      <c r="T52" s="119">
        <f>SUM(P52:S52)</f>
        <v>0</v>
      </c>
      <c r="U52" s="102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</row>
    <row r="53" spans="1:33" ht="17" thickBot="1" x14ac:dyDescent="0.25">
      <c r="A53" s="106" t="s">
        <v>4</v>
      </c>
      <c r="B53" s="107">
        <v>0</v>
      </c>
      <c r="C53" s="107">
        <v>0</v>
      </c>
      <c r="D53" s="107">
        <v>0</v>
      </c>
      <c r="E53" s="107">
        <v>0</v>
      </c>
      <c r="F53" s="108">
        <f t="shared" si="13"/>
        <v>0</v>
      </c>
      <c r="G53" s="107">
        <v>0</v>
      </c>
      <c r="H53" s="107">
        <v>0</v>
      </c>
      <c r="I53" s="107">
        <v>0</v>
      </c>
      <c r="J53" s="107">
        <v>0</v>
      </c>
      <c r="K53" s="108">
        <f t="shared" si="14"/>
        <v>0</v>
      </c>
      <c r="L53" s="113" t="str">
        <f>IF((+K53+F53)&gt;0,+K53+F53,"")</f>
        <v/>
      </c>
      <c r="M53" s="98"/>
      <c r="N53" s="87"/>
      <c r="O53" s="114" t="s">
        <v>44</v>
      </c>
      <c r="P53" s="120">
        <f>+G64</f>
        <v>0</v>
      </c>
      <c r="Q53" s="121">
        <f>+H64</f>
        <v>0</v>
      </c>
      <c r="R53" s="121">
        <f>+I64</f>
        <v>0</v>
      </c>
      <c r="S53" s="122">
        <f>+J64</f>
        <v>0</v>
      </c>
      <c r="T53" s="123">
        <f>SUM(P53:S53)</f>
        <v>0</v>
      </c>
      <c r="U53" s="102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</row>
    <row r="54" spans="1:33" ht="17" thickBot="1" x14ac:dyDescent="0.25">
      <c r="A54" s="106" t="s">
        <v>5</v>
      </c>
      <c r="B54" s="107">
        <v>0</v>
      </c>
      <c r="C54" s="107">
        <v>0</v>
      </c>
      <c r="D54" s="107">
        <v>0</v>
      </c>
      <c r="E54" s="107">
        <v>0</v>
      </c>
      <c r="F54" s="108">
        <f t="shared" si="13"/>
        <v>0</v>
      </c>
      <c r="G54" s="107">
        <v>0</v>
      </c>
      <c r="H54" s="107">
        <v>0</v>
      </c>
      <c r="I54" s="107">
        <v>0</v>
      </c>
      <c r="J54" s="107">
        <v>0</v>
      </c>
      <c r="K54" s="108">
        <f t="shared" si="14"/>
        <v>0</v>
      </c>
      <c r="L54" s="113" t="str">
        <f t="shared" ref="L54:L62" si="15">IF((+K54+F54)&gt;0,+K54+F54,"")</f>
        <v/>
      </c>
      <c r="M54" s="98"/>
      <c r="N54" s="87"/>
      <c r="O54" s="114" t="s">
        <v>0</v>
      </c>
      <c r="P54" s="120">
        <f>SUM(P52:P53)</f>
        <v>0</v>
      </c>
      <c r="Q54" s="121">
        <f>SUM(Q52:Q53)</f>
        <v>0</v>
      </c>
      <c r="R54" s="121">
        <f>SUM(R52:R53)</f>
        <v>0</v>
      </c>
      <c r="S54" s="121">
        <f>SUM(S52:S53)</f>
        <v>0</v>
      </c>
      <c r="T54" s="124">
        <f>SUM(T52:T53)</f>
        <v>0</v>
      </c>
      <c r="U54" s="102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</row>
    <row r="55" spans="1:33" x14ac:dyDescent="0.2">
      <c r="A55" s="106" t="s">
        <v>6</v>
      </c>
      <c r="B55" s="107">
        <v>0</v>
      </c>
      <c r="C55" s="107">
        <v>0</v>
      </c>
      <c r="D55" s="107">
        <v>0</v>
      </c>
      <c r="E55" s="107">
        <v>0</v>
      </c>
      <c r="F55" s="108">
        <f t="shared" si="13"/>
        <v>0</v>
      </c>
      <c r="G55" s="107">
        <v>0</v>
      </c>
      <c r="H55" s="107">
        <v>0</v>
      </c>
      <c r="I55" s="107">
        <v>0</v>
      </c>
      <c r="J55" s="107">
        <v>0</v>
      </c>
      <c r="K55" s="108">
        <f t="shared" si="14"/>
        <v>0</v>
      </c>
      <c r="L55" s="113" t="str">
        <f t="shared" si="15"/>
        <v/>
      </c>
      <c r="M55" s="98"/>
      <c r="N55" s="87"/>
      <c r="O55" s="125"/>
      <c r="P55" s="125"/>
      <c r="Q55" s="125"/>
      <c r="R55" s="125"/>
      <c r="S55" s="125"/>
      <c r="T55" s="125"/>
      <c r="U55" s="102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</row>
    <row r="56" spans="1:33" x14ac:dyDescent="0.2">
      <c r="A56" s="106" t="s">
        <v>7</v>
      </c>
      <c r="B56" s="107">
        <v>0</v>
      </c>
      <c r="C56" s="107">
        <v>0</v>
      </c>
      <c r="D56" s="107">
        <v>0</v>
      </c>
      <c r="E56" s="107">
        <v>0</v>
      </c>
      <c r="F56" s="108">
        <f t="shared" si="13"/>
        <v>0</v>
      </c>
      <c r="G56" s="107">
        <v>0</v>
      </c>
      <c r="H56" s="107">
        <v>0</v>
      </c>
      <c r="I56" s="107">
        <v>0</v>
      </c>
      <c r="J56" s="107">
        <v>0</v>
      </c>
      <c r="K56" s="108">
        <f t="shared" si="14"/>
        <v>0</v>
      </c>
      <c r="L56" s="113" t="str">
        <f t="shared" si="15"/>
        <v/>
      </c>
      <c r="M56" s="98"/>
      <c r="N56" s="87"/>
      <c r="O56" s="109" t="s">
        <v>42</v>
      </c>
      <c r="P56" s="109"/>
      <c r="Q56" s="109"/>
      <c r="R56" s="109"/>
      <c r="S56" s="109"/>
      <c r="T56" s="109"/>
      <c r="U56" s="102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</row>
    <row r="57" spans="1:33" x14ac:dyDescent="0.2">
      <c r="A57" s="106" t="s">
        <v>8</v>
      </c>
      <c r="B57" s="107">
        <v>0</v>
      </c>
      <c r="C57" s="107">
        <v>0</v>
      </c>
      <c r="D57" s="107">
        <v>0</v>
      </c>
      <c r="E57" s="107">
        <v>0</v>
      </c>
      <c r="F57" s="108">
        <f t="shared" si="13"/>
        <v>0</v>
      </c>
      <c r="G57" s="107">
        <v>0</v>
      </c>
      <c r="H57" s="107">
        <v>0</v>
      </c>
      <c r="I57" s="107">
        <v>0</v>
      </c>
      <c r="J57" s="107">
        <v>0</v>
      </c>
      <c r="K57" s="108">
        <f t="shared" si="14"/>
        <v>0</v>
      </c>
      <c r="L57" s="113" t="str">
        <f t="shared" si="15"/>
        <v/>
      </c>
      <c r="M57" s="98"/>
      <c r="N57" s="87"/>
      <c r="O57" s="114"/>
      <c r="P57" s="115" t="str">
        <f>+P51</f>
        <v>16-99</v>
      </c>
      <c r="Q57" s="115" t="str">
        <f>+Q51</f>
        <v>12-16</v>
      </c>
      <c r="R57" s="115" t="str">
        <f>+R51</f>
        <v>0-12</v>
      </c>
      <c r="S57" s="115" t="str">
        <f>+S51</f>
        <v>ganzes Haus</v>
      </c>
      <c r="T57" s="115" t="s">
        <v>0</v>
      </c>
      <c r="U57" s="102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</row>
    <row r="58" spans="1:33" x14ac:dyDescent="0.2">
      <c r="A58" s="106" t="s">
        <v>9</v>
      </c>
      <c r="B58" s="107">
        <v>0</v>
      </c>
      <c r="C58" s="107">
        <v>0</v>
      </c>
      <c r="D58" s="107">
        <v>0</v>
      </c>
      <c r="E58" s="107">
        <v>0</v>
      </c>
      <c r="F58" s="108">
        <f t="shared" si="13"/>
        <v>0</v>
      </c>
      <c r="G58" s="107">
        <v>0</v>
      </c>
      <c r="H58" s="107">
        <v>0</v>
      </c>
      <c r="I58" s="107">
        <v>0</v>
      </c>
      <c r="J58" s="107">
        <v>0</v>
      </c>
      <c r="K58" s="108">
        <f t="shared" si="14"/>
        <v>0</v>
      </c>
      <c r="L58" s="113" t="str">
        <f t="shared" si="15"/>
        <v/>
      </c>
      <c r="M58" s="98"/>
      <c r="N58" s="87"/>
      <c r="O58" s="114" t="s">
        <v>43</v>
      </c>
      <c r="P58" s="126">
        <f t="shared" ref="P58:S59" si="16">IF(T54&lt;&gt;0,+P52/$T$54,0)</f>
        <v>0</v>
      </c>
      <c r="Q58" s="127">
        <f t="shared" si="16"/>
        <v>0</v>
      </c>
      <c r="R58" s="127">
        <f t="shared" si="16"/>
        <v>0</v>
      </c>
      <c r="S58" s="128">
        <f t="shared" si="16"/>
        <v>0</v>
      </c>
      <c r="T58" s="129">
        <f>SUM(P58:S58)</f>
        <v>0</v>
      </c>
      <c r="U58" s="102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</row>
    <row r="59" spans="1:33" ht="17" thickBot="1" x14ac:dyDescent="0.25">
      <c r="A59" s="106" t="s">
        <v>10</v>
      </c>
      <c r="B59" s="107">
        <v>0</v>
      </c>
      <c r="C59" s="107">
        <v>0</v>
      </c>
      <c r="D59" s="107">
        <v>0</v>
      </c>
      <c r="E59" s="107">
        <v>0</v>
      </c>
      <c r="F59" s="108">
        <f t="shared" si="13"/>
        <v>0</v>
      </c>
      <c r="G59" s="107">
        <v>0</v>
      </c>
      <c r="H59" s="107">
        <v>0</v>
      </c>
      <c r="I59" s="107">
        <v>0</v>
      </c>
      <c r="J59" s="107">
        <v>0</v>
      </c>
      <c r="K59" s="108">
        <f t="shared" si="14"/>
        <v>0</v>
      </c>
      <c r="L59" s="113" t="str">
        <f t="shared" si="15"/>
        <v/>
      </c>
      <c r="M59" s="98"/>
      <c r="N59" s="87"/>
      <c r="O59" s="114" t="s">
        <v>44</v>
      </c>
      <c r="P59" s="130">
        <f t="shared" si="16"/>
        <v>0</v>
      </c>
      <c r="Q59" s="131">
        <f t="shared" si="16"/>
        <v>0</v>
      </c>
      <c r="R59" s="131">
        <f t="shared" si="16"/>
        <v>0</v>
      </c>
      <c r="S59" s="132">
        <f t="shared" si="16"/>
        <v>0</v>
      </c>
      <c r="T59" s="133">
        <f>SUM(P59:S59)</f>
        <v>0</v>
      </c>
      <c r="U59" s="102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</row>
    <row r="60" spans="1:33" ht="17" thickBot="1" x14ac:dyDescent="0.25">
      <c r="A60" s="106" t="s">
        <v>11</v>
      </c>
      <c r="B60" s="107">
        <v>0</v>
      </c>
      <c r="C60" s="107">
        <v>0</v>
      </c>
      <c r="D60" s="107">
        <v>0</v>
      </c>
      <c r="E60" s="107">
        <v>0</v>
      </c>
      <c r="F60" s="108">
        <f t="shared" si="13"/>
        <v>0</v>
      </c>
      <c r="G60" s="107">
        <v>0</v>
      </c>
      <c r="H60" s="107">
        <v>0</v>
      </c>
      <c r="I60" s="107">
        <v>0</v>
      </c>
      <c r="J60" s="107">
        <v>0</v>
      </c>
      <c r="K60" s="108">
        <f t="shared" si="14"/>
        <v>0</v>
      </c>
      <c r="L60" s="113" t="str">
        <f t="shared" si="15"/>
        <v/>
      </c>
      <c r="M60" s="98"/>
      <c r="N60" s="87"/>
      <c r="O60" s="114" t="s">
        <v>0</v>
      </c>
      <c r="P60" s="134">
        <f>SUM(P58:P59)</f>
        <v>0</v>
      </c>
      <c r="Q60" s="135">
        <f>SUM(Q58:Q59)</f>
        <v>0</v>
      </c>
      <c r="R60" s="135">
        <f>SUM(R58:R59)</f>
        <v>0</v>
      </c>
      <c r="S60" s="135">
        <f>SUM(S58:S59)</f>
        <v>0</v>
      </c>
      <c r="T60" s="136">
        <f>SUM(P60:S60)</f>
        <v>0</v>
      </c>
      <c r="U60" s="102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</row>
    <row r="61" spans="1:33" x14ac:dyDescent="0.2">
      <c r="A61" s="106" t="s">
        <v>12</v>
      </c>
      <c r="B61" s="107">
        <v>0</v>
      </c>
      <c r="C61" s="107">
        <v>0</v>
      </c>
      <c r="D61" s="107">
        <v>0</v>
      </c>
      <c r="E61" s="107">
        <v>0</v>
      </c>
      <c r="F61" s="108">
        <f>SUM(B61:E61)</f>
        <v>0</v>
      </c>
      <c r="G61" s="107">
        <v>0</v>
      </c>
      <c r="H61" s="107">
        <v>0</v>
      </c>
      <c r="I61" s="107">
        <v>0</v>
      </c>
      <c r="J61" s="107">
        <v>0</v>
      </c>
      <c r="K61" s="108">
        <f>SUM(G61:J61)</f>
        <v>0</v>
      </c>
      <c r="L61" s="113" t="str">
        <f>IF((+K61+F61)&gt;0,+K61+F61,"")</f>
        <v/>
      </c>
      <c r="M61" s="98"/>
      <c r="N61" s="87"/>
      <c r="O61" s="87"/>
      <c r="P61" s="87"/>
      <c r="Q61" s="87"/>
      <c r="R61" s="87"/>
      <c r="S61" s="87"/>
      <c r="T61" s="87"/>
      <c r="U61" s="102"/>
      <c r="V61" s="87"/>
      <c r="W61" s="87"/>
      <c r="X61" s="87"/>
      <c r="Y61" s="87"/>
      <c r="Z61" s="87"/>
      <c r="AA61" s="87"/>
      <c r="AB61" s="87"/>
      <c r="AC61" s="87"/>
      <c r="AD61" s="87"/>
      <c r="AE61" s="99"/>
      <c r="AF61" s="99"/>
      <c r="AG61" s="99"/>
    </row>
    <row r="62" spans="1:33" x14ac:dyDescent="0.2">
      <c r="A62" s="148" t="s">
        <v>35</v>
      </c>
      <c r="B62" s="107">
        <v>0</v>
      </c>
      <c r="C62" s="107">
        <v>0</v>
      </c>
      <c r="D62" s="107">
        <v>0</v>
      </c>
      <c r="E62" s="107">
        <v>0</v>
      </c>
      <c r="F62" s="108">
        <f t="shared" si="13"/>
        <v>0</v>
      </c>
      <c r="G62" s="107">
        <v>0</v>
      </c>
      <c r="H62" s="107">
        <v>0</v>
      </c>
      <c r="I62" s="107">
        <v>0</v>
      </c>
      <c r="J62" s="107">
        <v>0</v>
      </c>
      <c r="K62" s="108">
        <f t="shared" si="14"/>
        <v>0</v>
      </c>
      <c r="L62" s="113" t="str">
        <f t="shared" si="15"/>
        <v/>
      </c>
      <c r="M62" s="98"/>
      <c r="N62" s="87"/>
      <c r="O62" s="87"/>
      <c r="P62" s="87"/>
      <c r="Q62" s="87"/>
      <c r="R62" s="87"/>
      <c r="S62" s="87"/>
      <c r="T62" s="87"/>
      <c r="U62" s="102"/>
      <c r="V62" s="87"/>
      <c r="W62" s="87"/>
      <c r="X62" s="87"/>
      <c r="Y62" s="87"/>
      <c r="Z62" s="87"/>
      <c r="AA62" s="87"/>
      <c r="AB62" s="87"/>
      <c r="AC62" s="87"/>
      <c r="AD62" s="87"/>
      <c r="AE62" s="99"/>
      <c r="AF62" s="99"/>
      <c r="AG62" s="99"/>
    </row>
    <row r="63" spans="1:33" ht="4.5" customHeight="1" x14ac:dyDescent="0.2">
      <c r="A63" s="103"/>
      <c r="B63" s="103"/>
      <c r="C63" s="104"/>
      <c r="D63" s="104"/>
      <c r="E63" s="104"/>
      <c r="F63" s="105"/>
      <c r="G63" s="103"/>
      <c r="H63" s="104"/>
      <c r="I63" s="104"/>
      <c r="J63" s="104"/>
      <c r="K63" s="105"/>
      <c r="L63" s="105"/>
      <c r="M63" s="98"/>
      <c r="N63" s="87"/>
      <c r="O63" s="87"/>
      <c r="P63" s="87"/>
      <c r="Q63" s="87"/>
      <c r="R63" s="87"/>
      <c r="S63" s="87"/>
      <c r="T63" s="87"/>
      <c r="U63" s="102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</row>
    <row r="64" spans="1:33" x14ac:dyDescent="0.2">
      <c r="A64" s="137" t="s">
        <v>0</v>
      </c>
      <c r="B64" s="138">
        <f t="shared" ref="B64:L64" si="17">SUM(B50:B63)</f>
        <v>0</v>
      </c>
      <c r="C64" s="139">
        <f t="shared" si="17"/>
        <v>0</v>
      </c>
      <c r="D64" s="139">
        <f t="shared" si="17"/>
        <v>0</v>
      </c>
      <c r="E64" s="139">
        <f t="shared" si="17"/>
        <v>0</v>
      </c>
      <c r="F64" s="140">
        <f t="shared" si="17"/>
        <v>0</v>
      </c>
      <c r="G64" s="138">
        <f t="shared" si="17"/>
        <v>0</v>
      </c>
      <c r="H64" s="139">
        <f t="shared" si="17"/>
        <v>0</v>
      </c>
      <c r="I64" s="139">
        <f t="shared" si="17"/>
        <v>0</v>
      </c>
      <c r="J64" s="139">
        <f t="shared" si="17"/>
        <v>0</v>
      </c>
      <c r="K64" s="140">
        <f t="shared" si="17"/>
        <v>0</v>
      </c>
      <c r="L64" s="141">
        <f t="shared" si="17"/>
        <v>0</v>
      </c>
      <c r="M64" s="142"/>
      <c r="N64" s="143"/>
      <c r="O64" s="143"/>
      <c r="P64" s="143"/>
      <c r="Q64" s="143"/>
      <c r="R64" s="143"/>
      <c r="S64" s="143"/>
      <c r="T64" s="143"/>
      <c r="U64" s="145"/>
      <c r="V64" s="87"/>
      <c r="W64" s="87"/>
      <c r="X64" s="87"/>
      <c r="Y64" s="87"/>
      <c r="Z64" s="87"/>
      <c r="AA64" s="87"/>
      <c r="AB64" s="87"/>
      <c r="AC64" s="160" t="s">
        <v>45</v>
      </c>
      <c r="AD64" s="87"/>
      <c r="AE64" s="87"/>
      <c r="AF64" s="87"/>
      <c r="AG64" s="87"/>
    </row>
    <row r="65" spans="1:29" x14ac:dyDescent="0.2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7"/>
      <c r="V65" s="87"/>
      <c r="W65" s="87"/>
      <c r="X65" s="87"/>
      <c r="Y65" s="87"/>
      <c r="Z65" s="87"/>
      <c r="AA65" s="87"/>
      <c r="AB65" s="87"/>
      <c r="AC65" s="87"/>
    </row>
  </sheetData>
  <sheetProtection password="9975" sheet="1"/>
  <conditionalFormatting sqref="A11:O11 T11:AG11 A31:O31 A17:O17 T17:AG17 A37:O37 A51:O51 A57:O57 A49:AC50 T31:AC31 A38:AC40 T37:AC37 A52:AC56 T51:AC51 A58:AC60 T57:AC57 AD48:AG60 AD22:AG23 AD42:AG43 A9:AD9 A22:AC24 A10:AG10 A41:AG41 A61:AG63 A64:AC64 AD30:AG40 AD28:AG28 AE8:AG8 AE10:AG21 A42:AC44 J9:J24 J49:J64 J29:J44 A12:AG16 A29:AC30 A32:AC36 A12:A21 A30:A42 A50:A62 A18:AG21 O30:O40 O50:O60">
    <cfRule type="expression" dxfId="1" priority="11" stopIfTrue="1">
      <formula>Formelzelle</formula>
    </cfRule>
  </conditionalFormatting>
  <pageMargins left="0.39370078740157483" right="0.39370078740157483" top="0.31496062992125984" bottom="0.27559055118110237" header="0.31496062992125984" footer="0.11811023622047245"/>
  <pageSetup paperSize="9" scale="55" fitToHeight="0" orientation="landscape"/>
  <headerFooter>
    <oddFooter>&amp;L&amp;8&amp;F, &amp;A&amp;C&amp;8Seite &amp;P / &amp;N&amp;R&amp;8Stand: &amp;D</oddFooter>
  </headerFooter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H65"/>
  <sheetViews>
    <sheetView zoomScale="80" zoomScaleNormal="80" workbookViewId="0">
      <pane ySplit="5" topLeftCell="A6" activePane="bottomLeft" state="frozen"/>
      <selection activeCell="AE10" sqref="AE10"/>
      <selection pane="bottomLeft"/>
    </sheetView>
  </sheetViews>
  <sheetFormatPr baseColWidth="10" defaultRowHeight="16" x14ac:dyDescent="0.2"/>
  <cols>
    <col min="1" max="1" width="8.28515625" customWidth="1"/>
    <col min="2" max="4" width="6.42578125" customWidth="1"/>
    <col min="5" max="5" width="6.85546875" customWidth="1"/>
    <col min="6" max="9" width="6.42578125" customWidth="1"/>
    <col min="10" max="10" width="6.7109375" customWidth="1"/>
    <col min="11" max="11" width="6.42578125" customWidth="1"/>
    <col min="12" max="12" width="8.5703125" customWidth="1"/>
    <col min="13" max="14" width="2.28515625" customWidth="1"/>
    <col min="15" max="15" width="8.140625" customWidth="1"/>
    <col min="16" max="20" width="6.7109375" customWidth="1"/>
    <col min="21" max="22" width="5.7109375" customWidth="1"/>
    <col min="23" max="29" width="8.5703125" customWidth="1"/>
    <col min="30" max="30" width="7.140625" customWidth="1"/>
    <col min="31" max="33" width="8" customWidth="1"/>
  </cols>
  <sheetData>
    <row r="1" spans="1:33" s="88" customFormat="1" ht="20" x14ac:dyDescent="0.2">
      <c r="A1" s="85" t="str">
        <f>+Statistik!A1</f>
        <v>Naturfreunde Sektion xxx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18" x14ac:dyDescent="0.2">
      <c r="A2" s="3" t="str">
        <f>+Statistik!A2</f>
        <v>Naturfreundehaus yyy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8" x14ac:dyDescent="0.2">
      <c r="A3" s="1"/>
      <c r="B3" s="1"/>
      <c r="C3" s="1"/>
      <c r="D3" s="1"/>
      <c r="E3" s="1"/>
      <c r="F3" s="1"/>
      <c r="G3" s="1"/>
      <c r="H3" s="6" t="str">
        <f>+Statistik!H3</f>
        <v>grüne Felder bitte eingeben</v>
      </c>
      <c r="I3" s="6"/>
      <c r="J3" s="6"/>
      <c r="K3" s="6"/>
      <c r="L3" s="6"/>
      <c r="M3" s="152"/>
      <c r="N3" s="1"/>
      <c r="O3" s="1"/>
      <c r="P3" s="1"/>
      <c r="Q3" s="1"/>
      <c r="R3" s="1"/>
      <c r="S3" s="1"/>
      <c r="T3" s="1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8" x14ac:dyDescent="0.2">
      <c r="A4" s="5" t="str">
        <f>+Statistik!A4</f>
        <v>Beilage zum Antrag</v>
      </c>
      <c r="B4" s="1"/>
      <c r="C4" s="1"/>
      <c r="D4" s="1"/>
      <c r="E4" s="1"/>
      <c r="F4" s="1"/>
      <c r="G4" s="1"/>
      <c r="H4" s="164"/>
      <c r="I4" s="165"/>
      <c r="J4" s="165"/>
      <c r="K4" s="165"/>
      <c r="L4" s="166"/>
      <c r="M4" s="4"/>
      <c r="N4" s="1"/>
      <c r="O4" s="1"/>
      <c r="P4" s="1"/>
      <c r="Q4" s="1"/>
      <c r="R4" s="1"/>
      <c r="S4" s="1"/>
      <c r="T4" s="1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s="154" customFormat="1" ht="11" x14ac:dyDescent="0.15">
      <c r="A5" s="153"/>
      <c r="B5" s="153"/>
      <c r="C5" s="153"/>
      <c r="D5" s="153"/>
      <c r="E5" s="153"/>
      <c r="F5" s="153"/>
      <c r="G5" s="153"/>
      <c r="M5" s="155"/>
      <c r="N5" s="153"/>
      <c r="O5" s="153"/>
      <c r="P5" s="153"/>
      <c r="Q5" s="153"/>
      <c r="R5" s="153"/>
      <c r="S5" s="153"/>
      <c r="T5" s="153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</row>
    <row r="6" spans="1:33" x14ac:dyDescent="0.2">
      <c r="A6" s="7" t="str">
        <f>+Statistik!A6</f>
        <v>Jahr</v>
      </c>
      <c r="B6" s="7" t="str">
        <f>+Statistik!B6</f>
        <v>Logiernächte</v>
      </c>
      <c r="C6" s="8"/>
      <c r="D6" s="8"/>
      <c r="E6" s="8"/>
      <c r="F6" s="8"/>
      <c r="G6" s="8"/>
      <c r="H6" s="8"/>
      <c r="I6" s="8"/>
      <c r="J6" s="8"/>
      <c r="K6" s="8"/>
      <c r="L6" s="9" t="str">
        <f>+Statistik!L6</f>
        <v>Monatsdaten</v>
      </c>
      <c r="M6" s="10"/>
      <c r="N6" s="8"/>
      <c r="O6" s="8"/>
      <c r="P6" s="8"/>
      <c r="Q6" s="8"/>
      <c r="R6" s="8"/>
      <c r="S6" s="8"/>
      <c r="T6" s="8"/>
      <c r="U6" s="11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x14ac:dyDescent="0.2">
      <c r="A7" s="12"/>
      <c r="B7" s="13" t="str">
        <f>+Statistik!B7</f>
        <v>Mitglieder</v>
      </c>
      <c r="C7" s="14"/>
      <c r="D7" s="14"/>
      <c r="E7" s="14"/>
      <c r="F7" s="15"/>
      <c r="G7" s="13" t="str">
        <f>+Statistik!G7</f>
        <v>Nichtmitglieder</v>
      </c>
      <c r="H7" s="14"/>
      <c r="I7" s="14"/>
      <c r="J7" s="14"/>
      <c r="K7" s="15"/>
      <c r="L7" s="16" t="str">
        <f>+Statistik!L7</f>
        <v>Total</v>
      </c>
      <c r="M7" s="13"/>
      <c r="N7" s="2"/>
      <c r="O7" s="2"/>
      <c r="P7" s="2"/>
      <c r="Q7" s="2"/>
      <c r="R7" s="2"/>
      <c r="S7" s="2"/>
      <c r="T7" s="2"/>
      <c r="U7" s="17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29" x14ac:dyDescent="0.2">
      <c r="A8" s="18">
        <f>+Jahr_1</f>
        <v>2013</v>
      </c>
      <c r="B8" s="19" t="str">
        <f>+KAT_1</f>
        <v>16-99</v>
      </c>
      <c r="C8" s="20" t="str">
        <f>+Kat_2</f>
        <v>12-16</v>
      </c>
      <c r="D8" s="21" t="str">
        <f>+Kat_3</f>
        <v>0-12</v>
      </c>
      <c r="E8" s="21" t="str">
        <f>+Kat_4</f>
        <v>ganzes Haus</v>
      </c>
      <c r="F8" s="22" t="s">
        <v>0</v>
      </c>
      <c r="G8" s="19" t="str">
        <f>+KAT_1</f>
        <v>16-99</v>
      </c>
      <c r="H8" s="20" t="str">
        <f>+Kat_2</f>
        <v>12-16</v>
      </c>
      <c r="I8" s="21" t="str">
        <f>+Kat_3</f>
        <v>0-12</v>
      </c>
      <c r="J8" s="21" t="str">
        <f>+Kat_4</f>
        <v>ganzes Haus</v>
      </c>
      <c r="K8" s="170" t="str">
        <f ca="1">+Statistik!K8</f>
        <v>Total</v>
      </c>
      <c r="L8" s="23" t="str">
        <f ca="1">+Statistik!L8</f>
        <v>ganzes Jahr</v>
      </c>
      <c r="M8" s="13"/>
      <c r="N8" s="2"/>
      <c r="O8" s="2"/>
      <c r="P8" s="2"/>
      <c r="Q8" s="2"/>
      <c r="R8" s="2"/>
      <c r="S8" s="2"/>
      <c r="T8" s="2"/>
      <c r="U8" s="17"/>
      <c r="V8" s="2"/>
      <c r="W8" s="2"/>
      <c r="X8" s="2"/>
      <c r="Y8" s="2"/>
      <c r="Z8" s="2"/>
      <c r="AA8" s="2"/>
      <c r="AB8" s="2"/>
      <c r="AC8" s="2"/>
      <c r="AD8" s="2"/>
      <c r="AE8" s="99">
        <f>+Jahr_1</f>
        <v>2013</v>
      </c>
      <c r="AF8" s="99">
        <f>+Jahr_2</f>
        <v>2012</v>
      </c>
      <c r="AG8" s="99">
        <f>+Jahr_3</f>
        <v>2011</v>
      </c>
    </row>
    <row r="9" spans="1:33" ht="4.5" customHeight="1" x14ac:dyDescent="0.2">
      <c r="A9" s="24"/>
      <c r="B9" s="24"/>
      <c r="C9" s="25"/>
      <c r="D9" s="25"/>
      <c r="E9" s="25"/>
      <c r="F9" s="26"/>
      <c r="G9" s="24"/>
      <c r="H9" s="25"/>
      <c r="I9" s="25"/>
      <c r="J9" s="25"/>
      <c r="K9" s="26"/>
      <c r="L9" s="26"/>
      <c r="M9" s="13"/>
      <c r="N9" s="2"/>
      <c r="O9" s="2"/>
      <c r="P9" s="2"/>
      <c r="Q9" s="2"/>
      <c r="R9" s="2"/>
      <c r="S9" s="2"/>
      <c r="T9" s="2"/>
      <c r="U9" s="17"/>
      <c r="V9" s="2"/>
      <c r="W9" s="2"/>
      <c r="X9" s="2"/>
      <c r="Y9" s="2"/>
      <c r="Z9" s="2"/>
      <c r="AA9" s="2"/>
      <c r="AB9" s="2"/>
      <c r="AC9" s="2"/>
    </row>
    <row r="10" spans="1:33" x14ac:dyDescent="0.2">
      <c r="A10" s="27" t="str">
        <f>+Statistik!A10</f>
        <v>Jan</v>
      </c>
      <c r="B10" s="28">
        <v>99</v>
      </c>
      <c r="C10" s="28">
        <v>12</v>
      </c>
      <c r="D10" s="28">
        <v>35</v>
      </c>
      <c r="E10" s="28">
        <v>35</v>
      </c>
      <c r="F10" s="29">
        <f>SUM(B10:E10)</f>
        <v>181</v>
      </c>
      <c r="G10" s="28">
        <v>709</v>
      </c>
      <c r="H10" s="28">
        <v>42</v>
      </c>
      <c r="I10" s="28">
        <v>183</v>
      </c>
      <c r="J10" s="28">
        <v>0</v>
      </c>
      <c r="K10" s="29">
        <f>SUM(G10:J10)</f>
        <v>934</v>
      </c>
      <c r="L10" s="34">
        <f>IF((+K10+F10)&gt;0,+K10+F10,"")</f>
        <v>1115</v>
      </c>
      <c r="M10" s="13"/>
      <c r="N10" s="2"/>
      <c r="O10" s="30" t="str">
        <f>+Statistik!O10</f>
        <v>Statistik absolut</v>
      </c>
      <c r="P10" s="30"/>
      <c r="Q10" s="30"/>
      <c r="R10" s="30"/>
      <c r="S10" s="30"/>
      <c r="T10" s="30"/>
      <c r="U10" s="17"/>
      <c r="V10" s="2"/>
      <c r="W10" s="2"/>
      <c r="X10" s="2"/>
      <c r="Y10" s="2"/>
      <c r="Z10" s="2"/>
      <c r="AA10" s="2"/>
      <c r="AB10" s="2"/>
      <c r="AC10" s="2"/>
      <c r="AD10" s="31" t="str">
        <f>+Statistik!AD10</f>
        <v>Jan</v>
      </c>
      <c r="AE10" s="32">
        <f t="shared" ref="AE10:AE20" si="0">+L10</f>
        <v>1115</v>
      </c>
      <c r="AF10" s="33">
        <f t="shared" ref="AF10:AF20" si="1">+L30</f>
        <v>1025.5</v>
      </c>
      <c r="AG10" s="33">
        <f t="shared" ref="AG10:AG20" si="2">+L50</f>
        <v>649</v>
      </c>
    </row>
    <row r="11" spans="1:33" x14ac:dyDescent="0.2">
      <c r="A11" s="27" t="str">
        <f>+Statistik!A11</f>
        <v>Feb</v>
      </c>
      <c r="B11" s="28">
        <v>142</v>
      </c>
      <c r="C11" s="28">
        <v>0</v>
      </c>
      <c r="D11" s="28">
        <v>84</v>
      </c>
      <c r="E11" s="28">
        <v>84</v>
      </c>
      <c r="F11" s="29">
        <f t="shared" ref="F11:F22" si="3">SUM(B11:E11)</f>
        <v>310</v>
      </c>
      <c r="G11" s="28">
        <v>510</v>
      </c>
      <c r="H11" s="28">
        <v>55</v>
      </c>
      <c r="I11" s="28">
        <v>220</v>
      </c>
      <c r="J11" s="28">
        <v>0</v>
      </c>
      <c r="K11" s="29">
        <f t="shared" ref="K11:K22" si="4">SUM(G11:J11)</f>
        <v>785</v>
      </c>
      <c r="L11" s="34">
        <f>IF((+K11+F11)&gt;0,+K11+F11,"")</f>
        <v>1095</v>
      </c>
      <c r="M11" s="13"/>
      <c r="N11" s="2"/>
      <c r="O11" s="35"/>
      <c r="P11" s="36" t="str">
        <f>+B8</f>
        <v>16-99</v>
      </c>
      <c r="Q11" s="37" t="str">
        <f>+C8</f>
        <v>12-16</v>
      </c>
      <c r="R11" s="37" t="str">
        <f>+D8</f>
        <v>0-12</v>
      </c>
      <c r="S11" s="36" t="str">
        <f>+E8</f>
        <v>ganzes Haus</v>
      </c>
      <c r="T11" s="36" t="str">
        <f>+Statistik!T11</f>
        <v>Total</v>
      </c>
      <c r="U11" s="17"/>
      <c r="V11" s="2"/>
      <c r="W11" s="2"/>
      <c r="X11" s="2"/>
      <c r="Y11" s="2"/>
      <c r="Z11" s="2"/>
      <c r="AA11" s="2"/>
      <c r="AB11" s="2"/>
      <c r="AC11" s="2"/>
      <c r="AD11" s="31" t="str">
        <f>+Statistik!AD11</f>
        <v>Feb</v>
      </c>
      <c r="AE11" s="32">
        <f t="shared" si="0"/>
        <v>1095</v>
      </c>
      <c r="AF11" s="33">
        <f t="shared" si="1"/>
        <v>941</v>
      </c>
      <c r="AG11" s="33">
        <f t="shared" si="2"/>
        <v>703.5</v>
      </c>
    </row>
    <row r="12" spans="1:33" x14ac:dyDescent="0.2">
      <c r="A12" s="27" t="str">
        <f>+Statistik!A12</f>
        <v>Mrz</v>
      </c>
      <c r="B12" s="28">
        <v>17</v>
      </c>
      <c r="C12" s="28">
        <v>0</v>
      </c>
      <c r="D12" s="28">
        <v>9</v>
      </c>
      <c r="E12" s="28">
        <v>9</v>
      </c>
      <c r="F12" s="29">
        <f t="shared" si="3"/>
        <v>35</v>
      </c>
      <c r="G12" s="28">
        <v>378</v>
      </c>
      <c r="H12" s="28">
        <v>39</v>
      </c>
      <c r="I12" s="28">
        <v>163</v>
      </c>
      <c r="J12" s="28">
        <v>0</v>
      </c>
      <c r="K12" s="29">
        <f t="shared" si="4"/>
        <v>580</v>
      </c>
      <c r="L12" s="34">
        <f>IF((+K12+F12)&gt;0,+K12+F12,"")</f>
        <v>615</v>
      </c>
      <c r="M12" s="13"/>
      <c r="N12" s="2"/>
      <c r="O12" s="35" t="str">
        <f>+Statistik!O12</f>
        <v>NF</v>
      </c>
      <c r="P12" s="38">
        <f>+B24</f>
        <v>494</v>
      </c>
      <c r="Q12" s="39">
        <f>+C24</f>
        <v>41</v>
      </c>
      <c r="R12" s="39">
        <f>+D24</f>
        <v>141</v>
      </c>
      <c r="S12" s="40">
        <f>+E24</f>
        <v>141</v>
      </c>
      <c r="T12" s="40">
        <f>SUM(P12:S12)</f>
        <v>817</v>
      </c>
      <c r="U12" s="17"/>
      <c r="V12" s="2"/>
      <c r="W12" s="2"/>
      <c r="X12" s="2"/>
      <c r="Y12" s="2"/>
      <c r="Z12" s="2"/>
      <c r="AA12" s="2"/>
      <c r="AB12" s="2"/>
      <c r="AC12" s="2"/>
      <c r="AD12" s="31" t="str">
        <f>+Statistik!AD12</f>
        <v>Mrz</v>
      </c>
      <c r="AE12" s="32">
        <f t="shared" si="0"/>
        <v>615</v>
      </c>
      <c r="AF12" s="33">
        <f t="shared" si="1"/>
        <v>598.5</v>
      </c>
      <c r="AG12" s="33">
        <f t="shared" si="2"/>
        <v>326</v>
      </c>
    </row>
    <row r="13" spans="1:33" ht="17" thickBot="1" x14ac:dyDescent="0.25">
      <c r="A13" s="27" t="str">
        <f>+Statistik!A13</f>
        <v>Apr</v>
      </c>
      <c r="B13" s="28">
        <v>0</v>
      </c>
      <c r="C13" s="28">
        <v>0</v>
      </c>
      <c r="D13" s="28">
        <v>0</v>
      </c>
      <c r="E13" s="28">
        <v>0</v>
      </c>
      <c r="F13" s="29">
        <f t="shared" si="3"/>
        <v>0</v>
      </c>
      <c r="G13" s="28">
        <v>64</v>
      </c>
      <c r="H13" s="28">
        <v>10</v>
      </c>
      <c r="I13" s="28">
        <v>40</v>
      </c>
      <c r="J13" s="28">
        <v>0</v>
      </c>
      <c r="K13" s="29">
        <f t="shared" si="4"/>
        <v>114</v>
      </c>
      <c r="L13" s="34">
        <f>IF((+K13+F13)&gt;0,+K13+F13,"")</f>
        <v>114</v>
      </c>
      <c r="M13" s="13"/>
      <c r="N13" s="2"/>
      <c r="O13" s="35" t="str">
        <f>+Statistik!O13</f>
        <v>Nicht-NF</v>
      </c>
      <c r="P13" s="41">
        <f>+G24</f>
        <v>4826</v>
      </c>
      <c r="Q13" s="42">
        <f>+H24</f>
        <v>315</v>
      </c>
      <c r="R13" s="42">
        <f>+I24</f>
        <v>1330</v>
      </c>
      <c r="S13" s="43">
        <f>+J24</f>
        <v>0</v>
      </c>
      <c r="T13" s="44">
        <f>SUM(P13:S13)</f>
        <v>6471</v>
      </c>
      <c r="U13" s="17"/>
      <c r="V13" s="2"/>
      <c r="W13" s="2"/>
      <c r="X13" s="2"/>
      <c r="Y13" s="2"/>
      <c r="Z13" s="2"/>
      <c r="AA13" s="2"/>
      <c r="AB13" s="2"/>
      <c r="AC13" s="2"/>
      <c r="AD13" s="31" t="str">
        <f>+Statistik!AD13</f>
        <v>Apr</v>
      </c>
      <c r="AE13" s="32">
        <f t="shared" si="0"/>
        <v>114</v>
      </c>
      <c r="AF13" s="33">
        <f t="shared" si="1"/>
        <v>115</v>
      </c>
      <c r="AG13" s="33">
        <f t="shared" si="2"/>
        <v>58</v>
      </c>
    </row>
    <row r="14" spans="1:33" ht="17" thickBot="1" x14ac:dyDescent="0.25">
      <c r="A14" s="27" t="str">
        <f>+Statistik!A14</f>
        <v>Mai</v>
      </c>
      <c r="B14" s="28">
        <v>6</v>
      </c>
      <c r="C14" s="28">
        <v>0</v>
      </c>
      <c r="D14" s="28">
        <v>0</v>
      </c>
      <c r="E14" s="28">
        <v>0</v>
      </c>
      <c r="F14" s="29">
        <f t="shared" si="3"/>
        <v>6</v>
      </c>
      <c r="G14" s="28">
        <v>152</v>
      </c>
      <c r="H14" s="28">
        <v>11</v>
      </c>
      <c r="I14" s="28">
        <v>62</v>
      </c>
      <c r="J14" s="28">
        <v>0</v>
      </c>
      <c r="K14" s="29">
        <f t="shared" si="4"/>
        <v>225</v>
      </c>
      <c r="L14" s="34">
        <f t="shared" ref="L14:L22" si="5">IF((+K14+F14)&gt;0,+K14+F14,"")</f>
        <v>231</v>
      </c>
      <c r="M14" s="13"/>
      <c r="N14" s="2"/>
      <c r="O14" s="35" t="str">
        <f>+Statistik!O14</f>
        <v>Total</v>
      </c>
      <c r="P14" s="41">
        <f>SUM(P12:P13)</f>
        <v>5320</v>
      </c>
      <c r="Q14" s="42">
        <f>SUM(Q12:Q13)</f>
        <v>356</v>
      </c>
      <c r="R14" s="42">
        <f>SUM(R12:R13)</f>
        <v>1471</v>
      </c>
      <c r="S14" s="42">
        <f>SUM(S12:S13)</f>
        <v>141</v>
      </c>
      <c r="T14" s="45">
        <f>SUM(T12:T13)</f>
        <v>7288</v>
      </c>
      <c r="U14" s="17"/>
      <c r="V14" s="2"/>
      <c r="W14" s="2"/>
      <c r="X14" s="2"/>
      <c r="Y14" s="2"/>
      <c r="Z14" s="2"/>
      <c r="AA14" s="2"/>
      <c r="AB14" s="2"/>
      <c r="AC14" s="2"/>
      <c r="AD14" s="31" t="str">
        <f>+Statistik!AD14</f>
        <v>Mai</v>
      </c>
      <c r="AE14" s="32">
        <f t="shared" si="0"/>
        <v>231</v>
      </c>
      <c r="AF14" s="33">
        <f t="shared" si="1"/>
        <v>229</v>
      </c>
      <c r="AG14" s="33">
        <f t="shared" si="2"/>
        <v>119.5</v>
      </c>
    </row>
    <row r="15" spans="1:33" x14ac:dyDescent="0.2">
      <c r="A15" s="27" t="str">
        <f>+Statistik!A15</f>
        <v>Jun</v>
      </c>
      <c r="B15" s="28">
        <v>18</v>
      </c>
      <c r="C15" s="28">
        <v>1</v>
      </c>
      <c r="D15" s="28">
        <v>4</v>
      </c>
      <c r="E15" s="28">
        <v>4</v>
      </c>
      <c r="F15" s="29">
        <f t="shared" si="3"/>
        <v>27</v>
      </c>
      <c r="G15" s="28">
        <v>502</v>
      </c>
      <c r="H15" s="28">
        <v>31</v>
      </c>
      <c r="I15" s="28">
        <v>99</v>
      </c>
      <c r="J15" s="28">
        <v>0</v>
      </c>
      <c r="K15" s="29">
        <f t="shared" si="4"/>
        <v>632</v>
      </c>
      <c r="L15" s="34">
        <f t="shared" si="5"/>
        <v>659</v>
      </c>
      <c r="M15" s="13"/>
      <c r="N15" s="2"/>
      <c r="O15" s="46"/>
      <c r="P15" s="46"/>
      <c r="Q15" s="46"/>
      <c r="R15" s="46"/>
      <c r="S15" s="46"/>
      <c r="T15" s="46"/>
      <c r="U15" s="17"/>
      <c r="V15" s="2"/>
      <c r="W15" s="2"/>
      <c r="X15" s="2"/>
      <c r="Y15" s="2"/>
      <c r="Z15" s="2"/>
      <c r="AA15" s="2"/>
      <c r="AB15" s="2"/>
      <c r="AC15" s="2"/>
      <c r="AD15" s="31" t="str">
        <f>+Statistik!AD15</f>
        <v>Jun</v>
      </c>
      <c r="AE15" s="32">
        <f t="shared" si="0"/>
        <v>659</v>
      </c>
      <c r="AF15" s="33">
        <f t="shared" si="1"/>
        <v>646.5</v>
      </c>
      <c r="AG15" s="33">
        <f t="shared" si="2"/>
        <v>344</v>
      </c>
    </row>
    <row r="16" spans="1:33" x14ac:dyDescent="0.2">
      <c r="A16" s="27" t="str">
        <f>+Statistik!A16</f>
        <v>Jul</v>
      </c>
      <c r="B16" s="28">
        <v>71</v>
      </c>
      <c r="C16" s="28">
        <v>0</v>
      </c>
      <c r="D16" s="28">
        <v>0</v>
      </c>
      <c r="E16" s="28">
        <v>0</v>
      </c>
      <c r="F16" s="29">
        <f t="shared" si="3"/>
        <v>71</v>
      </c>
      <c r="G16" s="28">
        <v>811</v>
      </c>
      <c r="H16" s="28">
        <v>34</v>
      </c>
      <c r="I16" s="28">
        <v>203</v>
      </c>
      <c r="J16" s="28">
        <v>0</v>
      </c>
      <c r="K16" s="29">
        <f t="shared" si="4"/>
        <v>1048</v>
      </c>
      <c r="L16" s="34">
        <f t="shared" si="5"/>
        <v>1119</v>
      </c>
      <c r="M16" s="13"/>
      <c r="N16" s="2"/>
      <c r="O16" s="30" t="str">
        <f>+Statistik!O16</f>
        <v>Statistik relativ</v>
      </c>
      <c r="P16" s="30"/>
      <c r="Q16" s="30"/>
      <c r="R16" s="30"/>
      <c r="S16" s="30"/>
      <c r="T16" s="30"/>
      <c r="U16" s="17"/>
      <c r="V16" s="2"/>
      <c r="W16" s="2"/>
      <c r="X16" s="2"/>
      <c r="Y16" s="2"/>
      <c r="Z16" s="2"/>
      <c r="AA16" s="2"/>
      <c r="AB16" s="2"/>
      <c r="AC16" s="2"/>
      <c r="AD16" s="31" t="str">
        <f>+Statistik!AD16</f>
        <v>Jul</v>
      </c>
      <c r="AE16" s="32">
        <f t="shared" si="0"/>
        <v>1119</v>
      </c>
      <c r="AF16" s="33">
        <f t="shared" si="1"/>
        <v>1084.5</v>
      </c>
      <c r="AG16" s="33">
        <f t="shared" si="2"/>
        <v>596</v>
      </c>
    </row>
    <row r="17" spans="1:34" x14ac:dyDescent="0.2">
      <c r="A17" s="27" t="str">
        <f>+Statistik!A17</f>
        <v>Aug</v>
      </c>
      <c r="B17" s="28">
        <v>45</v>
      </c>
      <c r="C17" s="28">
        <v>0</v>
      </c>
      <c r="D17" s="28">
        <v>5</v>
      </c>
      <c r="E17" s="28">
        <v>5</v>
      </c>
      <c r="F17" s="29">
        <f t="shared" si="3"/>
        <v>55</v>
      </c>
      <c r="G17" s="28">
        <v>764</v>
      </c>
      <c r="H17" s="28">
        <v>33</v>
      </c>
      <c r="I17" s="28">
        <v>139</v>
      </c>
      <c r="J17" s="28">
        <v>0</v>
      </c>
      <c r="K17" s="29">
        <f t="shared" si="4"/>
        <v>936</v>
      </c>
      <c r="L17" s="34">
        <f t="shared" si="5"/>
        <v>991</v>
      </c>
      <c r="M17" s="13"/>
      <c r="N17" s="2"/>
      <c r="O17" s="35"/>
      <c r="P17" s="36" t="str">
        <f>+P11</f>
        <v>16-99</v>
      </c>
      <c r="Q17" s="36" t="str">
        <f>+Q11</f>
        <v>12-16</v>
      </c>
      <c r="R17" s="36" t="str">
        <f>+R11</f>
        <v>0-12</v>
      </c>
      <c r="S17" s="36" t="str">
        <f>+S11</f>
        <v>ganzes Haus</v>
      </c>
      <c r="T17" s="36" t="str">
        <f>+Statistik!T17</f>
        <v>Total</v>
      </c>
      <c r="U17" s="17"/>
      <c r="V17" s="2"/>
      <c r="W17" s="2"/>
      <c r="X17" s="2"/>
      <c r="Y17" s="2"/>
      <c r="Z17" s="2"/>
      <c r="AA17" s="2"/>
      <c r="AB17" s="2"/>
      <c r="AC17" s="2"/>
      <c r="AD17" s="31" t="str">
        <f>+Statistik!AD17</f>
        <v>Aug</v>
      </c>
      <c r="AE17" s="32">
        <f t="shared" si="0"/>
        <v>991</v>
      </c>
      <c r="AF17" s="33">
        <f t="shared" si="1"/>
        <v>964.5</v>
      </c>
      <c r="AG17" s="33">
        <f t="shared" si="2"/>
        <v>524</v>
      </c>
    </row>
    <row r="18" spans="1:34" x14ac:dyDescent="0.2">
      <c r="A18" s="27" t="str">
        <f>+Statistik!A18</f>
        <v>Sep</v>
      </c>
      <c r="B18" s="28">
        <v>43</v>
      </c>
      <c r="C18" s="28">
        <v>0</v>
      </c>
      <c r="D18" s="28">
        <v>0</v>
      </c>
      <c r="E18" s="28">
        <v>0</v>
      </c>
      <c r="F18" s="29">
        <f t="shared" si="3"/>
        <v>43</v>
      </c>
      <c r="G18" s="28">
        <v>494</v>
      </c>
      <c r="H18" s="28">
        <v>32</v>
      </c>
      <c r="I18" s="28">
        <v>104</v>
      </c>
      <c r="J18" s="28">
        <v>0</v>
      </c>
      <c r="K18" s="29">
        <f t="shared" si="4"/>
        <v>630</v>
      </c>
      <c r="L18" s="34">
        <f t="shared" si="5"/>
        <v>673</v>
      </c>
      <c r="M18" s="13"/>
      <c r="N18" s="2"/>
      <c r="O18" s="35" t="str">
        <f>+Statistik!O18</f>
        <v>NF</v>
      </c>
      <c r="P18" s="47">
        <f t="shared" ref="P18:S19" si="6">IF($T$14&lt;&gt;0,+P12/$T$14,0)</f>
        <v>6.778265642151482E-2</v>
      </c>
      <c r="Q18" s="48">
        <f t="shared" si="6"/>
        <v>5.6256860592755215E-3</v>
      </c>
      <c r="R18" s="48">
        <f t="shared" si="6"/>
        <v>1.9346871569703623E-2</v>
      </c>
      <c r="S18" s="49">
        <f t="shared" si="6"/>
        <v>1.9346871569703623E-2</v>
      </c>
      <c r="T18" s="50">
        <f>SUM(P18:S18)</f>
        <v>0.11210208562019758</v>
      </c>
      <c r="U18" s="17"/>
      <c r="V18" s="2"/>
      <c r="W18" s="2"/>
      <c r="X18" s="2"/>
      <c r="Y18" s="2"/>
      <c r="Z18" s="2"/>
      <c r="AA18" s="2"/>
      <c r="AB18" s="2"/>
      <c r="AC18" s="2"/>
      <c r="AD18" s="31" t="str">
        <f>+Statistik!AD18</f>
        <v>Sep</v>
      </c>
      <c r="AE18" s="32">
        <f t="shared" si="0"/>
        <v>673</v>
      </c>
      <c r="AF18" s="33">
        <f t="shared" si="1"/>
        <v>652.5</v>
      </c>
      <c r="AG18" s="33">
        <f t="shared" si="2"/>
        <v>359</v>
      </c>
    </row>
    <row r="19" spans="1:34" ht="17" thickBot="1" x14ac:dyDescent="0.25">
      <c r="A19" s="27" t="str">
        <f>+Statistik!A19</f>
        <v>Okt</v>
      </c>
      <c r="B19" s="28">
        <v>11</v>
      </c>
      <c r="C19" s="28">
        <v>0</v>
      </c>
      <c r="D19" s="28">
        <v>4</v>
      </c>
      <c r="E19" s="28">
        <v>4</v>
      </c>
      <c r="F19" s="29">
        <f t="shared" si="3"/>
        <v>19</v>
      </c>
      <c r="G19" s="28">
        <v>176</v>
      </c>
      <c r="H19" s="28">
        <v>12</v>
      </c>
      <c r="I19" s="28">
        <v>44</v>
      </c>
      <c r="J19" s="28">
        <v>0</v>
      </c>
      <c r="K19" s="29">
        <f t="shared" si="4"/>
        <v>232</v>
      </c>
      <c r="L19" s="34">
        <f t="shared" si="5"/>
        <v>251</v>
      </c>
      <c r="M19" s="13"/>
      <c r="N19" s="2"/>
      <c r="O19" s="35" t="str">
        <f>+Statistik!O19</f>
        <v>Nicht-NF</v>
      </c>
      <c r="P19" s="51">
        <f t="shared" si="6"/>
        <v>0.66218441273326012</v>
      </c>
      <c r="Q19" s="52">
        <f t="shared" si="6"/>
        <v>4.3221734357848519E-2</v>
      </c>
      <c r="R19" s="52">
        <f t="shared" si="6"/>
        <v>0.18249176728869373</v>
      </c>
      <c r="S19" s="53">
        <f t="shared" si="6"/>
        <v>0</v>
      </c>
      <c r="T19" s="54">
        <f>SUM(P19:S19)</f>
        <v>0.88789791437980237</v>
      </c>
      <c r="U19" s="17"/>
      <c r="V19" s="2"/>
      <c r="W19" s="2"/>
      <c r="X19" s="2"/>
      <c r="Y19" s="2"/>
      <c r="Z19" s="2"/>
      <c r="AA19" s="2"/>
      <c r="AB19" s="2"/>
      <c r="AC19" s="2"/>
      <c r="AD19" s="31" t="str">
        <f>+Statistik!AD19</f>
        <v>Okt</v>
      </c>
      <c r="AE19" s="32">
        <f t="shared" si="0"/>
        <v>251</v>
      </c>
      <c r="AF19" s="33">
        <f t="shared" si="1"/>
        <v>242.5</v>
      </c>
      <c r="AG19" s="33">
        <f t="shared" si="2"/>
        <v>136</v>
      </c>
    </row>
    <row r="20" spans="1:34" ht="17" thickBot="1" x14ac:dyDescent="0.25">
      <c r="A20" s="27" t="str">
        <f>+Statistik!A20</f>
        <v>Nov</v>
      </c>
      <c r="B20" s="28">
        <v>0</v>
      </c>
      <c r="C20" s="28">
        <v>0</v>
      </c>
      <c r="D20" s="28">
        <v>0</v>
      </c>
      <c r="E20" s="28">
        <v>0</v>
      </c>
      <c r="F20" s="29">
        <f t="shared" si="3"/>
        <v>0</v>
      </c>
      <c r="G20" s="28">
        <v>0</v>
      </c>
      <c r="H20" s="28">
        <v>0</v>
      </c>
      <c r="I20" s="28">
        <v>0</v>
      </c>
      <c r="J20" s="28">
        <v>0</v>
      </c>
      <c r="K20" s="29">
        <f t="shared" si="4"/>
        <v>0</v>
      </c>
      <c r="L20" s="34" t="str">
        <f t="shared" si="5"/>
        <v/>
      </c>
      <c r="M20" s="13"/>
      <c r="N20" s="2"/>
      <c r="O20" s="35" t="str">
        <f>+Statistik!O20</f>
        <v>Total</v>
      </c>
      <c r="P20" s="55">
        <f>SUM(P18:P19)</f>
        <v>0.72996706915477494</v>
      </c>
      <c r="Q20" s="56">
        <f>SUM(Q18:Q19)</f>
        <v>4.8847420417124039E-2</v>
      </c>
      <c r="R20" s="56">
        <f>SUM(R18:R19)</f>
        <v>0.20183863885839737</v>
      </c>
      <c r="S20" s="56">
        <f>SUM(S18:S19)</f>
        <v>1.9346871569703623E-2</v>
      </c>
      <c r="T20" s="57">
        <f>SUM(P20:S20)</f>
        <v>1</v>
      </c>
      <c r="U20" s="17"/>
      <c r="V20" s="2"/>
      <c r="W20" s="2"/>
      <c r="X20" s="2"/>
      <c r="Y20" s="2"/>
      <c r="Z20" s="2"/>
      <c r="AA20" s="2"/>
      <c r="AB20" s="2"/>
      <c r="AC20" s="2"/>
      <c r="AD20" s="31" t="str">
        <f>+Statistik!AD20</f>
        <v>Nov</v>
      </c>
      <c r="AE20" s="32" t="str">
        <f t="shared" si="0"/>
        <v/>
      </c>
      <c r="AF20" s="33">
        <f t="shared" si="1"/>
        <v>1</v>
      </c>
      <c r="AG20" s="33">
        <f t="shared" si="2"/>
        <v>1</v>
      </c>
    </row>
    <row r="21" spans="1:34" x14ac:dyDescent="0.2">
      <c r="A21" s="27" t="str">
        <f>+Statistik!A21</f>
        <v>Dez</v>
      </c>
      <c r="B21" s="28">
        <v>42</v>
      </c>
      <c r="C21" s="28">
        <v>28</v>
      </c>
      <c r="D21" s="28">
        <v>0</v>
      </c>
      <c r="E21" s="28">
        <v>0</v>
      </c>
      <c r="F21" s="29">
        <f>SUM(B21:E21)</f>
        <v>70</v>
      </c>
      <c r="G21" s="28">
        <v>266</v>
      </c>
      <c r="H21" s="28">
        <v>16</v>
      </c>
      <c r="I21" s="28">
        <v>73</v>
      </c>
      <c r="J21" s="28">
        <v>0</v>
      </c>
      <c r="K21" s="29">
        <f>SUM(G21:J21)</f>
        <v>355</v>
      </c>
      <c r="L21" s="34">
        <f>IF((+K21+F21)&gt;0,+K21+F21,"")</f>
        <v>425</v>
      </c>
      <c r="M21" s="13"/>
      <c r="N21" s="2"/>
      <c r="O21" s="46"/>
      <c r="P21" s="46"/>
      <c r="Q21" s="46"/>
      <c r="R21" s="46"/>
      <c r="S21" s="46"/>
      <c r="T21" s="46"/>
      <c r="U21" s="17"/>
      <c r="V21" s="2"/>
      <c r="W21" s="2"/>
      <c r="X21" s="2"/>
      <c r="Y21" s="2"/>
      <c r="Z21" s="2"/>
      <c r="AA21" s="2"/>
      <c r="AB21" s="2"/>
      <c r="AC21" s="2"/>
      <c r="AD21" s="31" t="str">
        <f>+Statistik!AD21</f>
        <v>Dez</v>
      </c>
      <c r="AE21" s="32">
        <f>+L21</f>
        <v>425</v>
      </c>
      <c r="AF21" s="33">
        <f>+L40</f>
        <v>1</v>
      </c>
      <c r="AG21" s="33">
        <f>+L60</f>
        <v>1</v>
      </c>
    </row>
    <row r="22" spans="1:34" x14ac:dyDescent="0.2">
      <c r="A22" s="148" t="str">
        <f>+Statistik!A22</f>
        <v>Jahr</v>
      </c>
      <c r="B22" s="28">
        <v>0</v>
      </c>
      <c r="C22" s="28">
        <v>0</v>
      </c>
      <c r="D22" s="28">
        <v>0</v>
      </c>
      <c r="E22" s="28">
        <v>0</v>
      </c>
      <c r="F22" s="29">
        <f t="shared" si="3"/>
        <v>0</v>
      </c>
      <c r="G22" s="28">
        <v>0</v>
      </c>
      <c r="H22" s="28">
        <v>0</v>
      </c>
      <c r="I22" s="28">
        <v>0</v>
      </c>
      <c r="J22" s="28">
        <v>0</v>
      </c>
      <c r="K22" s="29">
        <f t="shared" si="4"/>
        <v>0</v>
      </c>
      <c r="L22" s="34" t="str">
        <f t="shared" si="5"/>
        <v/>
      </c>
      <c r="M22" s="13"/>
      <c r="N22" s="2"/>
      <c r="O22" s="46"/>
      <c r="P22" s="46"/>
      <c r="Q22" s="46"/>
      <c r="R22" s="46"/>
      <c r="S22" s="46"/>
      <c r="T22" s="46"/>
      <c r="U22" s="17"/>
      <c r="V22" s="2"/>
      <c r="W22" s="2"/>
      <c r="X22" s="2"/>
      <c r="Y22" s="2"/>
      <c r="Z22" s="2"/>
      <c r="AA22" s="2"/>
      <c r="AB22" s="2"/>
      <c r="AC22" s="2"/>
      <c r="AD22" s="2"/>
      <c r="AE22" s="14"/>
      <c r="AF22" s="14"/>
      <c r="AG22" s="14"/>
    </row>
    <row r="23" spans="1:34" ht="4.5" customHeight="1" x14ac:dyDescent="0.2">
      <c r="A23" s="24"/>
      <c r="B23" s="24"/>
      <c r="C23" s="25"/>
      <c r="D23" s="25"/>
      <c r="E23" s="25"/>
      <c r="F23" s="26"/>
      <c r="G23" s="24"/>
      <c r="H23" s="25"/>
      <c r="I23" s="25"/>
      <c r="J23" s="25"/>
      <c r="K23" s="26"/>
      <c r="L23" s="26"/>
      <c r="M23" s="13"/>
      <c r="N23" s="2"/>
      <c r="O23" s="2"/>
      <c r="P23" s="2"/>
      <c r="Q23" s="2"/>
      <c r="R23" s="2"/>
      <c r="S23" s="2"/>
      <c r="T23" s="2"/>
      <c r="U23" s="17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4" x14ac:dyDescent="0.2">
      <c r="A24" s="58" t="str">
        <f>+Statistik!A24</f>
        <v>Total</v>
      </c>
      <c r="B24" s="59">
        <f t="shared" ref="B24:L24" si="7">SUM(B10:B23)</f>
        <v>494</v>
      </c>
      <c r="C24" s="60">
        <f t="shared" si="7"/>
        <v>41</v>
      </c>
      <c r="D24" s="60">
        <f t="shared" si="7"/>
        <v>141</v>
      </c>
      <c r="E24" s="60">
        <f t="shared" si="7"/>
        <v>141</v>
      </c>
      <c r="F24" s="61">
        <f t="shared" si="7"/>
        <v>817</v>
      </c>
      <c r="G24" s="59">
        <f t="shared" si="7"/>
        <v>4826</v>
      </c>
      <c r="H24" s="60">
        <f t="shared" si="7"/>
        <v>315</v>
      </c>
      <c r="I24" s="60">
        <f t="shared" si="7"/>
        <v>1330</v>
      </c>
      <c r="J24" s="60">
        <f t="shared" si="7"/>
        <v>0</v>
      </c>
      <c r="K24" s="61">
        <f t="shared" si="7"/>
        <v>6471</v>
      </c>
      <c r="L24" s="62">
        <f t="shared" si="7"/>
        <v>7288</v>
      </c>
      <c r="M24" s="63"/>
      <c r="N24" s="64"/>
      <c r="O24" s="65"/>
      <c r="P24" s="65"/>
      <c r="Q24" s="65"/>
      <c r="R24" s="65"/>
      <c r="S24" s="65"/>
      <c r="T24" s="65"/>
      <c r="U24" s="66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4" s="154" customFormat="1" ht="11" x14ac:dyDescent="0.15">
      <c r="A25" s="153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3"/>
      <c r="N25" s="153"/>
      <c r="O25" s="159"/>
      <c r="P25" s="159"/>
      <c r="Q25" s="159"/>
      <c r="R25" s="159"/>
      <c r="S25" s="159"/>
      <c r="T25" s="159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</row>
    <row r="26" spans="1:34" x14ac:dyDescent="0.2">
      <c r="A26" s="7" t="str">
        <f>+Statistik!A26</f>
        <v>Jahr</v>
      </c>
      <c r="B26" s="67" t="str">
        <f>+Statistik!B26</f>
        <v>Logiernächte</v>
      </c>
      <c r="C26" s="68"/>
      <c r="D26" s="68"/>
      <c r="E26" s="68"/>
      <c r="F26" s="68"/>
      <c r="G26" s="68"/>
      <c r="H26" s="68"/>
      <c r="I26" s="68"/>
      <c r="J26" s="68"/>
      <c r="K26" s="68"/>
      <c r="L26" s="69" t="str">
        <f>+Statistik!L26</f>
        <v>Monatsdaten</v>
      </c>
      <c r="M26" s="10"/>
      <c r="N26" s="8"/>
      <c r="O26" s="70"/>
      <c r="P26" s="70"/>
      <c r="Q26" s="70"/>
      <c r="R26" s="70"/>
      <c r="S26" s="70"/>
      <c r="T26" s="70"/>
      <c r="U26" s="11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8"/>
    </row>
    <row r="27" spans="1:34" x14ac:dyDescent="0.2">
      <c r="A27" s="12"/>
      <c r="B27" s="71" t="str">
        <f>+Statistik!B27</f>
        <v>Mitglieder</v>
      </c>
      <c r="C27" s="72"/>
      <c r="D27" s="72"/>
      <c r="E27" s="72"/>
      <c r="F27" s="73"/>
      <c r="G27" s="71" t="str">
        <f>+Statistik!G27</f>
        <v>Nichtmitglieder</v>
      </c>
      <c r="H27" s="72"/>
      <c r="I27" s="72"/>
      <c r="J27" s="72"/>
      <c r="K27" s="73"/>
      <c r="L27" s="74" t="str">
        <f>+Statistik!L27</f>
        <v>Total</v>
      </c>
      <c r="M27" s="13"/>
      <c r="N27" s="2"/>
      <c r="O27" s="46"/>
      <c r="P27" s="46"/>
      <c r="Q27" s="46"/>
      <c r="R27" s="46"/>
      <c r="S27" s="46"/>
      <c r="T27" s="46"/>
      <c r="U27" s="1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8"/>
    </row>
    <row r="28" spans="1:34" ht="29" x14ac:dyDescent="0.2">
      <c r="A28" s="18">
        <f>+Jahr_2</f>
        <v>2012</v>
      </c>
      <c r="B28" s="75" t="str">
        <f>+KAT_1</f>
        <v>16-99</v>
      </c>
      <c r="C28" s="76" t="str">
        <f>+Kat_2</f>
        <v>12-16</v>
      </c>
      <c r="D28" s="76" t="str">
        <f>+Kat_3</f>
        <v>0-12</v>
      </c>
      <c r="E28" s="76" t="str">
        <f>+Kat_4</f>
        <v>ganzes Haus</v>
      </c>
      <c r="F28" s="77" t="s">
        <v>0</v>
      </c>
      <c r="G28" s="75" t="str">
        <f>+Statistik!G28</f>
        <v>16-99</v>
      </c>
      <c r="H28" s="76" t="str">
        <f>+Kat_2</f>
        <v>12-16</v>
      </c>
      <c r="I28" s="76" t="str">
        <f>+Kat_3</f>
        <v>0-12</v>
      </c>
      <c r="J28" s="76" t="str">
        <f>+Kat_4</f>
        <v>ganzes Haus</v>
      </c>
      <c r="K28" s="77" t="str">
        <f ca="1">+Statistik!K28</f>
        <v>Total</v>
      </c>
      <c r="L28" s="78" t="str">
        <f ca="1">+Statistik!L28</f>
        <v>ganzes Jahr</v>
      </c>
      <c r="M28" s="13"/>
      <c r="N28" s="2"/>
      <c r="O28" s="46"/>
      <c r="P28" s="46"/>
      <c r="Q28" s="46"/>
      <c r="R28" s="46"/>
      <c r="S28" s="46"/>
      <c r="T28" s="46"/>
      <c r="U28" s="17"/>
      <c r="V28" s="87"/>
      <c r="W28" s="87"/>
      <c r="X28" s="87"/>
      <c r="Y28" s="87"/>
      <c r="Z28" s="87"/>
      <c r="AA28" s="87"/>
      <c r="AB28" s="87"/>
      <c r="AC28" s="87"/>
      <c r="AD28" s="87"/>
      <c r="AE28" s="99">
        <f>+Jahr_1</f>
        <v>2013</v>
      </c>
      <c r="AF28" s="99">
        <f>+Jahr_2</f>
        <v>2012</v>
      </c>
      <c r="AG28" s="99">
        <f>+Jahr_3</f>
        <v>2011</v>
      </c>
      <c r="AH28" s="88"/>
    </row>
    <row r="29" spans="1:34" ht="4.5" customHeight="1" x14ac:dyDescent="0.2">
      <c r="A29" s="24"/>
      <c r="B29" s="24"/>
      <c r="C29" s="25"/>
      <c r="D29" s="25"/>
      <c r="E29" s="25"/>
      <c r="F29" s="26"/>
      <c r="G29" s="24"/>
      <c r="H29" s="25"/>
      <c r="I29" s="25"/>
      <c r="J29" s="25"/>
      <c r="K29" s="26">
        <f>+Statistik!K29</f>
        <v>0</v>
      </c>
      <c r="L29" s="26">
        <f>+Statistik!L29</f>
        <v>0</v>
      </c>
      <c r="M29" s="13"/>
      <c r="N29" s="2"/>
      <c r="O29" s="2"/>
      <c r="P29" s="2"/>
      <c r="Q29" s="2"/>
      <c r="R29" s="2"/>
      <c r="S29" s="2"/>
      <c r="T29" s="2"/>
      <c r="U29" s="17"/>
      <c r="V29" s="87"/>
      <c r="W29" s="87"/>
      <c r="X29" s="87"/>
      <c r="Y29" s="87"/>
      <c r="Z29" s="87"/>
      <c r="AA29" s="87"/>
      <c r="AB29" s="87"/>
      <c r="AC29" s="87"/>
      <c r="AH29" s="88"/>
    </row>
    <row r="30" spans="1:34" x14ac:dyDescent="0.2">
      <c r="A30" s="27" t="str">
        <f>+Statistik!A30</f>
        <v>Jan</v>
      </c>
      <c r="B30" s="28">
        <v>49.75</v>
      </c>
      <c r="C30" s="28">
        <v>6.25</v>
      </c>
      <c r="D30" s="28">
        <v>17.75</v>
      </c>
      <c r="E30" s="28">
        <v>17.75</v>
      </c>
      <c r="F30" s="29">
        <f>SUM(B30:E30)</f>
        <v>91.5</v>
      </c>
      <c r="G30" s="28">
        <v>709</v>
      </c>
      <c r="H30" s="28">
        <v>42</v>
      </c>
      <c r="I30" s="28">
        <v>183</v>
      </c>
      <c r="J30" s="28">
        <v>0</v>
      </c>
      <c r="K30" s="29">
        <f>SUM(G30:J30)</f>
        <v>934</v>
      </c>
      <c r="L30" s="34">
        <f>IF((+K30+F30)&gt;0,+K30+F30,"")</f>
        <v>1025.5</v>
      </c>
      <c r="M30" s="13"/>
      <c r="N30" s="2"/>
      <c r="O30" s="30" t="str">
        <f>+Statistik!O30</f>
        <v>Statistik absolut</v>
      </c>
      <c r="P30" s="30"/>
      <c r="Q30" s="30"/>
      <c r="R30" s="30"/>
      <c r="S30" s="30"/>
      <c r="T30" s="30"/>
      <c r="U30" s="17"/>
      <c r="V30" s="87"/>
      <c r="W30" s="87"/>
      <c r="X30" s="87"/>
      <c r="Y30" s="87"/>
      <c r="Z30" s="87"/>
      <c r="AA30" s="87"/>
      <c r="AB30" s="87"/>
      <c r="AC30" s="87"/>
      <c r="AD30" s="110" t="str">
        <f>+Statistik!AD30</f>
        <v>NF</v>
      </c>
      <c r="AE30" s="112">
        <f>+T12</f>
        <v>817</v>
      </c>
      <c r="AF30" s="112">
        <f>+T32</f>
        <v>420.5</v>
      </c>
      <c r="AG30" s="112">
        <f>+T52</f>
        <v>817</v>
      </c>
      <c r="AH30" s="88"/>
    </row>
    <row r="31" spans="1:34" x14ac:dyDescent="0.2">
      <c r="A31" s="27" t="str">
        <f>+Statistik!A31</f>
        <v>Feb</v>
      </c>
      <c r="B31" s="28">
        <v>71.25</v>
      </c>
      <c r="C31" s="28">
        <v>0.25</v>
      </c>
      <c r="D31" s="28">
        <v>42.25</v>
      </c>
      <c r="E31" s="28">
        <v>42.25</v>
      </c>
      <c r="F31" s="29">
        <f t="shared" ref="F31:F42" si="8">SUM(B31:E31)</f>
        <v>156</v>
      </c>
      <c r="G31" s="28">
        <v>510</v>
      </c>
      <c r="H31" s="28">
        <v>55</v>
      </c>
      <c r="I31" s="28">
        <v>220</v>
      </c>
      <c r="J31" s="28">
        <v>0</v>
      </c>
      <c r="K31" s="29">
        <f t="shared" ref="K31:K42" si="9">SUM(G31:J31)</f>
        <v>785</v>
      </c>
      <c r="L31" s="34">
        <f>IF((+K31+F31)&gt;0,+K31+F31,"")</f>
        <v>941</v>
      </c>
      <c r="M31" s="13"/>
      <c r="N31" s="2"/>
      <c r="O31" s="35"/>
      <c r="P31" s="36" t="str">
        <f>+B28</f>
        <v>16-99</v>
      </c>
      <c r="Q31" s="37" t="str">
        <f>+C28</f>
        <v>12-16</v>
      </c>
      <c r="R31" s="37" t="str">
        <f>+D28</f>
        <v>0-12</v>
      </c>
      <c r="S31" s="36" t="str">
        <f>+E28</f>
        <v>ganzes Haus</v>
      </c>
      <c r="T31" s="36" t="str">
        <f>+Statistik!T31</f>
        <v>Total</v>
      </c>
      <c r="U31" s="17"/>
      <c r="V31" s="87"/>
      <c r="W31" s="87"/>
      <c r="X31" s="87"/>
      <c r="Y31" s="87"/>
      <c r="Z31" s="87"/>
      <c r="AA31" s="87"/>
      <c r="AB31" s="87"/>
      <c r="AC31" s="87"/>
      <c r="AD31" s="110" t="str">
        <f>+Statistik!AD31</f>
        <v>Nicht-NF</v>
      </c>
      <c r="AE31" s="112">
        <f>+T13</f>
        <v>6471</v>
      </c>
      <c r="AF31" s="112">
        <f>+T33</f>
        <v>6471</v>
      </c>
      <c r="AG31" s="112">
        <f>+T53</f>
        <v>3247.5</v>
      </c>
      <c r="AH31" s="88"/>
    </row>
    <row r="32" spans="1:34" x14ac:dyDescent="0.2">
      <c r="A32" s="27" t="str">
        <f>+Statistik!A32</f>
        <v>Mrz</v>
      </c>
      <c r="B32" s="28">
        <v>8.75</v>
      </c>
      <c r="C32" s="28">
        <v>0.25</v>
      </c>
      <c r="D32" s="28">
        <v>4.75</v>
      </c>
      <c r="E32" s="28">
        <v>4.75</v>
      </c>
      <c r="F32" s="29">
        <f t="shared" si="8"/>
        <v>18.5</v>
      </c>
      <c r="G32" s="28">
        <v>378</v>
      </c>
      <c r="H32" s="28">
        <v>39</v>
      </c>
      <c r="I32" s="28">
        <v>163</v>
      </c>
      <c r="J32" s="28">
        <v>0</v>
      </c>
      <c r="K32" s="29">
        <f t="shared" si="9"/>
        <v>580</v>
      </c>
      <c r="L32" s="34">
        <f>IF((+K32+F32)&gt;0,+K32+F32,"")</f>
        <v>598.5</v>
      </c>
      <c r="M32" s="13"/>
      <c r="N32" s="2"/>
      <c r="O32" s="35" t="str">
        <f>+Statistik!O32</f>
        <v>NF</v>
      </c>
      <c r="P32" s="38">
        <f>+B44</f>
        <v>250</v>
      </c>
      <c r="Q32" s="39">
        <f>+C44</f>
        <v>23.5</v>
      </c>
      <c r="R32" s="39">
        <f>+D44</f>
        <v>73.5</v>
      </c>
      <c r="S32" s="40">
        <f>+E44</f>
        <v>73.5</v>
      </c>
      <c r="T32" s="40">
        <f>SUM(P32:S32)</f>
        <v>420.5</v>
      </c>
      <c r="U32" s="1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8"/>
    </row>
    <row r="33" spans="1:34" ht="17" thickBot="1" x14ac:dyDescent="0.25">
      <c r="A33" s="27" t="str">
        <f>+Statistik!A33</f>
        <v>Apr</v>
      </c>
      <c r="B33" s="28">
        <v>0.25</v>
      </c>
      <c r="C33" s="28">
        <v>0.25</v>
      </c>
      <c r="D33" s="28">
        <v>0.25</v>
      </c>
      <c r="E33" s="28">
        <v>0.25</v>
      </c>
      <c r="F33" s="29">
        <f t="shared" si="8"/>
        <v>1</v>
      </c>
      <c r="G33" s="28">
        <v>64</v>
      </c>
      <c r="H33" s="28">
        <v>10</v>
      </c>
      <c r="I33" s="28">
        <v>40</v>
      </c>
      <c r="J33" s="28">
        <v>0</v>
      </c>
      <c r="K33" s="29">
        <f t="shared" si="9"/>
        <v>114</v>
      </c>
      <c r="L33" s="34">
        <f>IF((+K33+F33)&gt;0,+K33+F33,"")</f>
        <v>115</v>
      </c>
      <c r="M33" s="13"/>
      <c r="N33" s="2"/>
      <c r="O33" s="35" t="str">
        <f>+Statistik!O33</f>
        <v>Nicht-NF</v>
      </c>
      <c r="P33" s="41">
        <f>+G44</f>
        <v>4826</v>
      </c>
      <c r="Q33" s="42">
        <f>+H44</f>
        <v>315</v>
      </c>
      <c r="R33" s="42">
        <f>+I44</f>
        <v>1330</v>
      </c>
      <c r="S33" s="43">
        <f>+J44</f>
        <v>0</v>
      </c>
      <c r="T33" s="44">
        <f>SUM(P33:S33)</f>
        <v>6471</v>
      </c>
      <c r="U33" s="1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8"/>
    </row>
    <row r="34" spans="1:34" ht="17" thickBot="1" x14ac:dyDescent="0.25">
      <c r="A34" s="27" t="str">
        <f>+Statistik!A34</f>
        <v>Mai</v>
      </c>
      <c r="B34" s="28">
        <v>3.25</v>
      </c>
      <c r="C34" s="28">
        <v>0.25</v>
      </c>
      <c r="D34" s="28">
        <v>0.25</v>
      </c>
      <c r="E34" s="28">
        <v>0.25</v>
      </c>
      <c r="F34" s="29">
        <f t="shared" si="8"/>
        <v>4</v>
      </c>
      <c r="G34" s="28">
        <v>152</v>
      </c>
      <c r="H34" s="28">
        <v>11</v>
      </c>
      <c r="I34" s="28">
        <v>62</v>
      </c>
      <c r="J34" s="28">
        <v>0</v>
      </c>
      <c r="K34" s="29">
        <f t="shared" si="9"/>
        <v>225</v>
      </c>
      <c r="L34" s="34">
        <f t="shared" ref="L34:L42" si="10">IF((+K34+F34)&gt;0,+K34+F34,"")</f>
        <v>229</v>
      </c>
      <c r="M34" s="13"/>
      <c r="N34" s="2"/>
      <c r="O34" s="35" t="str">
        <f>+Statistik!O34</f>
        <v>Total</v>
      </c>
      <c r="P34" s="41">
        <f>SUM(P32:P33)</f>
        <v>5076</v>
      </c>
      <c r="Q34" s="42">
        <f>SUM(Q32:Q33)</f>
        <v>338.5</v>
      </c>
      <c r="R34" s="42">
        <f>SUM(R32:R33)</f>
        <v>1403.5</v>
      </c>
      <c r="S34" s="42">
        <f>SUM(S32:S33)</f>
        <v>73.5</v>
      </c>
      <c r="T34" s="45">
        <f>SUM(T32:T33)</f>
        <v>6891.5</v>
      </c>
      <c r="U34" s="1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8"/>
    </row>
    <row r="35" spans="1:34" x14ac:dyDescent="0.2">
      <c r="A35" s="27" t="str">
        <f>+Statistik!A35</f>
        <v>Jun</v>
      </c>
      <c r="B35" s="28">
        <v>9.25</v>
      </c>
      <c r="C35" s="28">
        <v>0.75</v>
      </c>
      <c r="D35" s="28">
        <v>2.25</v>
      </c>
      <c r="E35" s="28">
        <v>2.25</v>
      </c>
      <c r="F35" s="29">
        <f t="shared" si="8"/>
        <v>14.5</v>
      </c>
      <c r="G35" s="28">
        <v>502</v>
      </c>
      <c r="H35" s="28">
        <v>31</v>
      </c>
      <c r="I35" s="28">
        <v>99</v>
      </c>
      <c r="J35" s="28">
        <v>0</v>
      </c>
      <c r="K35" s="29">
        <f t="shared" si="9"/>
        <v>632</v>
      </c>
      <c r="L35" s="34">
        <f t="shared" si="10"/>
        <v>646.5</v>
      </c>
      <c r="M35" s="13"/>
      <c r="N35" s="2"/>
      <c r="O35" s="46"/>
      <c r="P35" s="46"/>
      <c r="Q35" s="46"/>
      <c r="R35" s="46"/>
      <c r="S35" s="46"/>
      <c r="T35" s="46"/>
      <c r="U35" s="1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8"/>
    </row>
    <row r="36" spans="1:34" x14ac:dyDescent="0.2">
      <c r="A36" s="27" t="str">
        <f>+Statistik!A36</f>
        <v>Jul</v>
      </c>
      <c r="B36" s="28">
        <v>35.75</v>
      </c>
      <c r="C36" s="28">
        <v>0.25</v>
      </c>
      <c r="D36" s="28">
        <v>0.25</v>
      </c>
      <c r="E36" s="28">
        <v>0.25</v>
      </c>
      <c r="F36" s="29">
        <f t="shared" si="8"/>
        <v>36.5</v>
      </c>
      <c r="G36" s="28">
        <v>811</v>
      </c>
      <c r="H36" s="28">
        <v>34</v>
      </c>
      <c r="I36" s="28">
        <v>203</v>
      </c>
      <c r="J36" s="28">
        <v>0</v>
      </c>
      <c r="K36" s="29">
        <f t="shared" si="9"/>
        <v>1048</v>
      </c>
      <c r="L36" s="34">
        <f t="shared" si="10"/>
        <v>1084.5</v>
      </c>
      <c r="M36" s="13"/>
      <c r="N36" s="2"/>
      <c r="O36" s="30" t="str">
        <f>+Statistik!O36</f>
        <v>Statistik relativ</v>
      </c>
      <c r="P36" s="30"/>
      <c r="Q36" s="30"/>
      <c r="R36" s="30"/>
      <c r="S36" s="30"/>
      <c r="T36" s="30"/>
      <c r="U36" s="1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8"/>
    </row>
    <row r="37" spans="1:34" x14ac:dyDescent="0.2">
      <c r="A37" s="27" t="str">
        <f>+Statistik!A37</f>
        <v>Aug</v>
      </c>
      <c r="B37" s="28">
        <v>22.75</v>
      </c>
      <c r="C37" s="28">
        <v>0.25</v>
      </c>
      <c r="D37" s="28">
        <v>2.75</v>
      </c>
      <c r="E37" s="28">
        <v>2.75</v>
      </c>
      <c r="F37" s="29">
        <f t="shared" si="8"/>
        <v>28.5</v>
      </c>
      <c r="G37" s="28">
        <v>764</v>
      </c>
      <c r="H37" s="28">
        <v>33</v>
      </c>
      <c r="I37" s="28">
        <v>139</v>
      </c>
      <c r="J37" s="28">
        <v>0</v>
      </c>
      <c r="K37" s="29">
        <f t="shared" si="9"/>
        <v>936</v>
      </c>
      <c r="L37" s="34">
        <f t="shared" si="10"/>
        <v>964.5</v>
      </c>
      <c r="M37" s="13"/>
      <c r="N37" s="2"/>
      <c r="O37" s="35"/>
      <c r="P37" s="36" t="str">
        <f>+P31</f>
        <v>16-99</v>
      </c>
      <c r="Q37" s="36" t="str">
        <f>+Q31</f>
        <v>12-16</v>
      </c>
      <c r="R37" s="36" t="str">
        <f>+R31</f>
        <v>0-12</v>
      </c>
      <c r="S37" s="36" t="str">
        <f>+S31</f>
        <v>ganzes Haus</v>
      </c>
      <c r="T37" s="36" t="str">
        <f>+Statistik!T37</f>
        <v>Total</v>
      </c>
      <c r="U37" s="1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8"/>
    </row>
    <row r="38" spans="1:34" x14ac:dyDescent="0.2">
      <c r="A38" s="27" t="str">
        <f>+Statistik!A38</f>
        <v>Sep</v>
      </c>
      <c r="B38" s="28">
        <v>21.75</v>
      </c>
      <c r="C38" s="28">
        <v>0.25</v>
      </c>
      <c r="D38" s="28">
        <v>0.25</v>
      </c>
      <c r="E38" s="28">
        <v>0.25</v>
      </c>
      <c r="F38" s="29">
        <f t="shared" si="8"/>
        <v>22.5</v>
      </c>
      <c r="G38" s="28">
        <v>494</v>
      </c>
      <c r="H38" s="28">
        <v>32</v>
      </c>
      <c r="I38" s="28">
        <v>104</v>
      </c>
      <c r="J38" s="28">
        <v>0</v>
      </c>
      <c r="K38" s="29">
        <f t="shared" si="9"/>
        <v>630</v>
      </c>
      <c r="L38" s="34">
        <f t="shared" si="10"/>
        <v>652.5</v>
      </c>
      <c r="M38" s="13"/>
      <c r="N38" s="2"/>
      <c r="O38" s="35" t="str">
        <f>+Statistik!O38</f>
        <v>NF</v>
      </c>
      <c r="P38" s="47">
        <f t="shared" ref="P38:S39" si="11">IF($T$34&lt;&gt;0,+P32/$T$34,0)</f>
        <v>3.6276572589421754E-2</v>
      </c>
      <c r="Q38" s="48">
        <f t="shared" si="11"/>
        <v>3.4099978234056446E-3</v>
      </c>
      <c r="R38" s="48">
        <f t="shared" si="11"/>
        <v>1.0665312341289994E-2</v>
      </c>
      <c r="S38" s="49">
        <f t="shared" si="11"/>
        <v>1.0665312341289994E-2</v>
      </c>
      <c r="T38" s="50">
        <f>SUM(P38:S38)</f>
        <v>6.1017195095407387E-2</v>
      </c>
      <c r="U38" s="1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8"/>
    </row>
    <row r="39" spans="1:34" ht="17" thickBot="1" x14ac:dyDescent="0.25">
      <c r="A39" s="27" t="str">
        <f>+Statistik!A39</f>
        <v>Okt</v>
      </c>
      <c r="B39" s="28">
        <v>5.75</v>
      </c>
      <c r="C39" s="28">
        <v>0.25</v>
      </c>
      <c r="D39" s="28">
        <v>2.25</v>
      </c>
      <c r="E39" s="28">
        <v>2.25</v>
      </c>
      <c r="F39" s="29">
        <f t="shared" si="8"/>
        <v>10.5</v>
      </c>
      <c r="G39" s="28">
        <v>176</v>
      </c>
      <c r="H39" s="28">
        <v>12</v>
      </c>
      <c r="I39" s="28">
        <v>44</v>
      </c>
      <c r="J39" s="28">
        <v>0</v>
      </c>
      <c r="K39" s="29">
        <f t="shared" si="9"/>
        <v>232</v>
      </c>
      <c r="L39" s="34">
        <f t="shared" si="10"/>
        <v>242.5</v>
      </c>
      <c r="M39" s="13"/>
      <c r="N39" s="2"/>
      <c r="O39" s="35" t="str">
        <f>+Statistik!O39</f>
        <v>Nicht-NF</v>
      </c>
      <c r="P39" s="51">
        <f t="shared" si="11"/>
        <v>0.70028295726619749</v>
      </c>
      <c r="Q39" s="52">
        <f t="shared" si="11"/>
        <v>4.5708481462671403E-2</v>
      </c>
      <c r="R39" s="52">
        <f t="shared" si="11"/>
        <v>0.19299136617572371</v>
      </c>
      <c r="S39" s="53">
        <f t="shared" si="11"/>
        <v>0</v>
      </c>
      <c r="T39" s="54">
        <f>SUM(P39:S39)</f>
        <v>0.93898280490459252</v>
      </c>
      <c r="U39" s="1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8"/>
    </row>
    <row r="40" spans="1:34" ht="17" thickBot="1" x14ac:dyDescent="0.25">
      <c r="A40" s="27" t="str">
        <f>+Statistik!A40</f>
        <v>Nov</v>
      </c>
      <c r="B40" s="28">
        <v>0.25</v>
      </c>
      <c r="C40" s="28">
        <v>0.25</v>
      </c>
      <c r="D40" s="28">
        <v>0.25</v>
      </c>
      <c r="E40" s="28">
        <v>0.25</v>
      </c>
      <c r="F40" s="29">
        <f t="shared" si="8"/>
        <v>1</v>
      </c>
      <c r="G40" s="28">
        <v>0</v>
      </c>
      <c r="H40" s="28">
        <v>0</v>
      </c>
      <c r="I40" s="28">
        <v>0</v>
      </c>
      <c r="J40" s="28">
        <v>0</v>
      </c>
      <c r="K40" s="29">
        <f t="shared" si="9"/>
        <v>0</v>
      </c>
      <c r="L40" s="34">
        <f t="shared" si="10"/>
        <v>1</v>
      </c>
      <c r="M40" s="13"/>
      <c r="N40" s="2"/>
      <c r="O40" s="35" t="str">
        <f>+Statistik!O40</f>
        <v>Total</v>
      </c>
      <c r="P40" s="55">
        <f>SUM(P38:P39)</f>
        <v>0.73655952985561923</v>
      </c>
      <c r="Q40" s="56">
        <f>SUM(Q38:Q39)</f>
        <v>4.9118479286077051E-2</v>
      </c>
      <c r="R40" s="56">
        <f>SUM(R38:R39)</f>
        <v>0.20365667851701372</v>
      </c>
      <c r="S40" s="56">
        <f>SUM(S38:S39)</f>
        <v>1.0665312341289994E-2</v>
      </c>
      <c r="T40" s="57">
        <f>SUM(P40:S40)</f>
        <v>1</v>
      </c>
      <c r="U40" s="1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8"/>
    </row>
    <row r="41" spans="1:34" x14ac:dyDescent="0.2">
      <c r="A41" s="27" t="str">
        <f>+Statistik!A41</f>
        <v>Dez</v>
      </c>
      <c r="B41" s="28">
        <v>21.25</v>
      </c>
      <c r="C41" s="28">
        <v>14.25</v>
      </c>
      <c r="D41" s="28">
        <v>0.25</v>
      </c>
      <c r="E41" s="28">
        <v>0.25</v>
      </c>
      <c r="F41" s="29">
        <f>SUM(B41:E41)</f>
        <v>36</v>
      </c>
      <c r="G41" s="28">
        <v>266</v>
      </c>
      <c r="H41" s="28">
        <v>16</v>
      </c>
      <c r="I41" s="28">
        <v>73</v>
      </c>
      <c r="J41" s="28">
        <v>0</v>
      </c>
      <c r="K41" s="29">
        <f>SUM(G41:J41)</f>
        <v>355</v>
      </c>
      <c r="L41" s="34">
        <f>IF((+K41+F41)&gt;0,+K41+F41,"")</f>
        <v>391</v>
      </c>
      <c r="M41" s="13"/>
      <c r="N41" s="2"/>
      <c r="O41" s="46"/>
      <c r="P41" s="46"/>
      <c r="Q41" s="46"/>
      <c r="R41" s="46"/>
      <c r="S41" s="46"/>
      <c r="T41" s="46"/>
      <c r="U41" s="17"/>
      <c r="V41" s="87"/>
      <c r="W41" s="87"/>
      <c r="X41" s="87"/>
      <c r="Y41" s="87"/>
      <c r="Z41" s="87"/>
      <c r="AA41" s="87"/>
      <c r="AB41" s="87"/>
      <c r="AC41" s="87"/>
      <c r="AD41" s="87"/>
      <c r="AE41" s="99"/>
      <c r="AF41" s="99"/>
      <c r="AG41" s="99"/>
      <c r="AH41" s="88"/>
    </row>
    <row r="42" spans="1:34" x14ac:dyDescent="0.2">
      <c r="A42" s="148" t="str">
        <f>+Statistik!A42</f>
        <v>Jahr</v>
      </c>
      <c r="B42" s="28">
        <v>0</v>
      </c>
      <c r="C42" s="28">
        <v>0</v>
      </c>
      <c r="D42" s="28">
        <v>0</v>
      </c>
      <c r="E42" s="28">
        <v>0</v>
      </c>
      <c r="F42" s="29">
        <f t="shared" si="8"/>
        <v>0</v>
      </c>
      <c r="G42" s="28">
        <v>0</v>
      </c>
      <c r="H42" s="28">
        <v>0</v>
      </c>
      <c r="I42" s="28">
        <v>0</v>
      </c>
      <c r="J42" s="28">
        <v>0</v>
      </c>
      <c r="K42" s="29">
        <f t="shared" si="9"/>
        <v>0</v>
      </c>
      <c r="L42" s="34" t="str">
        <f t="shared" si="10"/>
        <v/>
      </c>
      <c r="M42" s="13"/>
      <c r="N42" s="2"/>
      <c r="O42" s="46"/>
      <c r="P42" s="46"/>
      <c r="Q42" s="46"/>
      <c r="R42" s="46"/>
      <c r="S42" s="46"/>
      <c r="T42" s="46"/>
      <c r="U42" s="17"/>
      <c r="V42" s="87"/>
      <c r="W42" s="87"/>
      <c r="X42" s="87"/>
      <c r="Y42" s="87"/>
      <c r="Z42" s="87"/>
      <c r="AA42" s="87"/>
      <c r="AB42" s="87"/>
      <c r="AC42" s="87"/>
      <c r="AD42" s="87"/>
      <c r="AE42" s="99"/>
      <c r="AF42" s="99"/>
      <c r="AG42" s="99"/>
      <c r="AH42" s="88"/>
    </row>
    <row r="43" spans="1:34" ht="4.5" customHeight="1" x14ac:dyDescent="0.2">
      <c r="A43" s="24">
        <f>+Statistik!A43</f>
        <v>0</v>
      </c>
      <c r="B43" s="24"/>
      <c r="C43" s="25"/>
      <c r="D43" s="25"/>
      <c r="E43" s="25"/>
      <c r="F43" s="26"/>
      <c r="G43" s="24"/>
      <c r="H43" s="25"/>
      <c r="I43" s="25"/>
      <c r="J43" s="25"/>
      <c r="K43" s="26"/>
      <c r="L43" s="26"/>
      <c r="M43" s="13"/>
      <c r="N43" s="2"/>
      <c r="O43" s="2"/>
      <c r="P43" s="2"/>
      <c r="Q43" s="2"/>
      <c r="R43" s="2"/>
      <c r="S43" s="2"/>
      <c r="T43" s="2"/>
      <c r="U43" s="1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8"/>
    </row>
    <row r="44" spans="1:34" x14ac:dyDescent="0.2">
      <c r="A44" s="58" t="str">
        <f>+Statistik!A44</f>
        <v>Total</v>
      </c>
      <c r="B44" s="59">
        <f t="shared" ref="B44:L44" si="12">SUM(B30:B43)</f>
        <v>250</v>
      </c>
      <c r="C44" s="60">
        <f t="shared" si="12"/>
        <v>23.5</v>
      </c>
      <c r="D44" s="60">
        <f t="shared" si="12"/>
        <v>73.5</v>
      </c>
      <c r="E44" s="60">
        <f t="shared" si="12"/>
        <v>73.5</v>
      </c>
      <c r="F44" s="61">
        <f t="shared" si="12"/>
        <v>420.5</v>
      </c>
      <c r="G44" s="59">
        <f t="shared" si="12"/>
        <v>4826</v>
      </c>
      <c r="H44" s="60">
        <f t="shared" si="12"/>
        <v>315</v>
      </c>
      <c r="I44" s="60">
        <f t="shared" si="12"/>
        <v>1330</v>
      </c>
      <c r="J44" s="60">
        <f t="shared" si="12"/>
        <v>0</v>
      </c>
      <c r="K44" s="61">
        <f t="shared" si="12"/>
        <v>6471</v>
      </c>
      <c r="L44" s="62">
        <f t="shared" si="12"/>
        <v>6891.5</v>
      </c>
      <c r="M44" s="63"/>
      <c r="N44" s="64"/>
      <c r="O44" s="65"/>
      <c r="P44" s="65"/>
      <c r="Q44" s="65"/>
      <c r="R44" s="65"/>
      <c r="S44" s="65"/>
      <c r="T44" s="65"/>
      <c r="U44" s="66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8"/>
    </row>
    <row r="45" spans="1:34" s="154" customFormat="1" ht="11" x14ac:dyDescent="0.15">
      <c r="A45" s="153">
        <f>+Statistik!A45</f>
        <v>0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3"/>
      <c r="N45" s="153"/>
      <c r="O45" s="159"/>
      <c r="P45" s="159"/>
      <c r="Q45" s="159"/>
      <c r="R45" s="159"/>
      <c r="S45" s="159"/>
      <c r="T45" s="159"/>
      <c r="U45" s="32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50"/>
    </row>
    <row r="46" spans="1:34" x14ac:dyDescent="0.2">
      <c r="A46" s="7" t="str">
        <f>+Statistik!A46</f>
        <v>Jahr</v>
      </c>
      <c r="B46" s="67" t="str">
        <f>+Statistik!B46</f>
        <v>Logiernächte</v>
      </c>
      <c r="C46" s="68"/>
      <c r="D46" s="68"/>
      <c r="E46" s="68"/>
      <c r="F46" s="68"/>
      <c r="G46" s="68"/>
      <c r="H46" s="68"/>
      <c r="I46" s="68"/>
      <c r="J46" s="68"/>
      <c r="K46" s="68"/>
      <c r="L46" s="69" t="str">
        <f>+Statistik!L46</f>
        <v>Monatsdaten</v>
      </c>
      <c r="M46" s="10"/>
      <c r="N46" s="8"/>
      <c r="O46" s="70"/>
      <c r="P46" s="70"/>
      <c r="Q46" s="70"/>
      <c r="R46" s="70"/>
      <c r="S46" s="70"/>
      <c r="T46" s="70"/>
      <c r="U46" s="11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4" x14ac:dyDescent="0.2">
      <c r="A47" s="12">
        <f>+Statistik!A47</f>
        <v>0</v>
      </c>
      <c r="B47" s="71" t="str">
        <f>+Statistik!B47</f>
        <v>Mitglieder</v>
      </c>
      <c r="C47" s="72"/>
      <c r="D47" s="72"/>
      <c r="E47" s="72"/>
      <c r="F47" s="73"/>
      <c r="G47" s="71" t="str">
        <f>+Statistik!G47</f>
        <v>Nichtmitglieder</v>
      </c>
      <c r="H47" s="72"/>
      <c r="I47" s="72"/>
      <c r="J47" s="72"/>
      <c r="K47" s="73"/>
      <c r="L47" s="74" t="str">
        <f>+Statistik!L47</f>
        <v>Total</v>
      </c>
      <c r="M47" s="13"/>
      <c r="N47" s="2"/>
      <c r="O47" s="46"/>
      <c r="P47" s="46"/>
      <c r="Q47" s="46"/>
      <c r="R47" s="46"/>
      <c r="S47" s="46"/>
      <c r="T47" s="46"/>
      <c r="U47" s="17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4" ht="29" x14ac:dyDescent="0.2">
      <c r="A48" s="18">
        <f>+Jahr_3</f>
        <v>2011</v>
      </c>
      <c r="B48" s="75" t="str">
        <f>+KAT_1</f>
        <v>16-99</v>
      </c>
      <c r="C48" s="76" t="str">
        <f>+Kat_2</f>
        <v>12-16</v>
      </c>
      <c r="D48" s="76" t="str">
        <f>+Kat_3</f>
        <v>0-12</v>
      </c>
      <c r="E48" s="76" t="str">
        <f>+Kat_4</f>
        <v>ganzes Haus</v>
      </c>
      <c r="F48" s="77" t="s">
        <v>0</v>
      </c>
      <c r="G48" s="75" t="str">
        <f>+Statistik!G48</f>
        <v>16-99</v>
      </c>
      <c r="H48" s="76" t="str">
        <f>+Kat_2</f>
        <v>12-16</v>
      </c>
      <c r="I48" s="76" t="str">
        <f>+Kat_3</f>
        <v>0-12</v>
      </c>
      <c r="J48" s="76" t="str">
        <f>+Kat_4</f>
        <v>ganzes Haus</v>
      </c>
      <c r="K48" s="77" t="s">
        <v>0</v>
      </c>
      <c r="L48" s="78" t="str">
        <f ca="1">+Statistik!L48</f>
        <v>ganzes Jahr</v>
      </c>
      <c r="M48" s="13"/>
      <c r="N48" s="2"/>
      <c r="O48" s="46"/>
      <c r="P48" s="46"/>
      <c r="Q48" s="46"/>
      <c r="R48" s="46"/>
      <c r="S48" s="46"/>
      <c r="T48" s="46"/>
      <c r="U48" s="17"/>
      <c r="V48" s="2"/>
      <c r="W48" s="2"/>
      <c r="X48" s="2"/>
      <c r="Y48" s="2"/>
      <c r="Z48" s="2"/>
      <c r="AA48" s="2"/>
      <c r="AB48" s="2"/>
      <c r="AC48" s="2"/>
      <c r="AD48" s="2"/>
      <c r="AE48" s="14"/>
      <c r="AF48" s="14"/>
      <c r="AG48" s="14"/>
    </row>
    <row r="49" spans="1:33" ht="4.5" customHeight="1" x14ac:dyDescent="0.2">
      <c r="A49" s="24"/>
      <c r="B49" s="24"/>
      <c r="C49" s="25"/>
      <c r="D49" s="25"/>
      <c r="E49" s="25"/>
      <c r="F49" s="26"/>
      <c r="G49" s="24"/>
      <c r="H49" s="25"/>
      <c r="I49" s="25"/>
      <c r="J49" s="25"/>
      <c r="K49" s="26"/>
      <c r="L49" s="26">
        <f>+Statistik!L49</f>
        <v>0</v>
      </c>
      <c r="M49" s="13"/>
      <c r="N49" s="2"/>
      <c r="O49" s="2"/>
      <c r="P49" s="2"/>
      <c r="Q49" s="2"/>
      <c r="R49" s="2"/>
      <c r="S49" s="2"/>
      <c r="T49" s="2"/>
      <c r="U49" s="17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79"/>
      <c r="AG49" s="79"/>
    </row>
    <row r="50" spans="1:33" x14ac:dyDescent="0.2">
      <c r="A50" s="27" t="str">
        <f>+Statistik!A50</f>
        <v>Jan</v>
      </c>
      <c r="B50" s="28">
        <v>99</v>
      </c>
      <c r="C50" s="28">
        <v>12</v>
      </c>
      <c r="D50" s="28">
        <v>35</v>
      </c>
      <c r="E50" s="28">
        <v>35</v>
      </c>
      <c r="F50" s="29">
        <f>SUM(B50:E50)</f>
        <v>181</v>
      </c>
      <c r="G50" s="28">
        <v>354.75</v>
      </c>
      <c r="H50" s="28">
        <v>21.25</v>
      </c>
      <c r="I50" s="28">
        <v>91.75</v>
      </c>
      <c r="J50" s="28">
        <v>0.25</v>
      </c>
      <c r="K50" s="29">
        <f>SUM(G50:J50)</f>
        <v>468</v>
      </c>
      <c r="L50" s="34">
        <f>IF((+K50+F50)&gt;0,+K50+F50,"")</f>
        <v>649</v>
      </c>
      <c r="M50" s="13"/>
      <c r="N50" s="2"/>
      <c r="O50" s="30" t="str">
        <f>+Statistik!O50</f>
        <v>Statistik absolut</v>
      </c>
      <c r="P50" s="30"/>
      <c r="Q50" s="30"/>
      <c r="R50" s="30"/>
      <c r="S50" s="30"/>
      <c r="T50" s="30"/>
      <c r="U50" s="17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79"/>
      <c r="AG50" s="79"/>
    </row>
    <row r="51" spans="1:33" x14ac:dyDescent="0.2">
      <c r="A51" s="27" t="str">
        <f>+Statistik!A51</f>
        <v>Feb</v>
      </c>
      <c r="B51" s="28">
        <v>142</v>
      </c>
      <c r="C51" s="28">
        <v>0</v>
      </c>
      <c r="D51" s="28">
        <v>84</v>
      </c>
      <c r="E51" s="28">
        <v>84</v>
      </c>
      <c r="F51" s="29">
        <f t="shared" ref="F51:F62" si="13">SUM(B51:E51)</f>
        <v>310</v>
      </c>
      <c r="G51" s="28">
        <v>255.25</v>
      </c>
      <c r="H51" s="28">
        <v>27.75</v>
      </c>
      <c r="I51" s="28">
        <v>110.25</v>
      </c>
      <c r="J51" s="28">
        <v>0.25</v>
      </c>
      <c r="K51" s="29">
        <f t="shared" ref="K51:K62" si="14">SUM(G51:J51)</f>
        <v>393.5</v>
      </c>
      <c r="L51" s="34">
        <f>IF((+K51+F51)&gt;0,+K51+F51,"")</f>
        <v>703.5</v>
      </c>
      <c r="M51" s="13"/>
      <c r="N51" s="2"/>
      <c r="O51" s="35"/>
      <c r="P51" s="36" t="str">
        <f>+B48</f>
        <v>16-99</v>
      </c>
      <c r="Q51" s="37" t="str">
        <f>+C48</f>
        <v>12-16</v>
      </c>
      <c r="R51" s="37" t="str">
        <f>+D48</f>
        <v>0-12</v>
      </c>
      <c r="S51" s="36" t="str">
        <f>+E48</f>
        <v>ganzes Haus</v>
      </c>
      <c r="T51" s="36" t="str">
        <f>+Statistik!T51</f>
        <v>Total</v>
      </c>
      <c r="U51" s="17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79"/>
      <c r="AG51" s="79"/>
    </row>
    <row r="52" spans="1:33" x14ac:dyDescent="0.2">
      <c r="A52" s="27" t="str">
        <f>+Statistik!A52</f>
        <v>Mrz</v>
      </c>
      <c r="B52" s="28">
        <v>17</v>
      </c>
      <c r="C52" s="28">
        <v>0</v>
      </c>
      <c r="D52" s="28">
        <v>9</v>
      </c>
      <c r="E52" s="28">
        <v>9</v>
      </c>
      <c r="F52" s="29">
        <f t="shared" si="13"/>
        <v>35</v>
      </c>
      <c r="G52" s="28">
        <v>189.25</v>
      </c>
      <c r="H52" s="28">
        <v>19.75</v>
      </c>
      <c r="I52" s="28">
        <v>81.75</v>
      </c>
      <c r="J52" s="28">
        <v>0.25</v>
      </c>
      <c r="K52" s="29">
        <f t="shared" si="14"/>
        <v>291</v>
      </c>
      <c r="L52" s="34">
        <f>IF((+K52+F52)&gt;0,+K52+F52,"")</f>
        <v>326</v>
      </c>
      <c r="M52" s="13"/>
      <c r="N52" s="2"/>
      <c r="O52" s="35" t="str">
        <f>+Statistik!O52</f>
        <v>NF</v>
      </c>
      <c r="P52" s="38">
        <f>+B64</f>
        <v>494</v>
      </c>
      <c r="Q52" s="39">
        <f>+C64</f>
        <v>41</v>
      </c>
      <c r="R52" s="39">
        <f>+D64</f>
        <v>141</v>
      </c>
      <c r="S52" s="40">
        <f>+E64</f>
        <v>141</v>
      </c>
      <c r="T52" s="40">
        <f>SUM(P52:S52)</f>
        <v>817</v>
      </c>
      <c r="U52" s="17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7" thickBot="1" x14ac:dyDescent="0.25">
      <c r="A53" s="27" t="str">
        <f>+Statistik!A53</f>
        <v>Apr</v>
      </c>
      <c r="B53" s="28">
        <v>0</v>
      </c>
      <c r="C53" s="28">
        <v>0</v>
      </c>
      <c r="D53" s="28">
        <v>0</v>
      </c>
      <c r="E53" s="28">
        <v>0</v>
      </c>
      <c r="F53" s="29">
        <f t="shared" si="13"/>
        <v>0</v>
      </c>
      <c r="G53" s="28">
        <v>32.25</v>
      </c>
      <c r="H53" s="28">
        <v>5.25</v>
      </c>
      <c r="I53" s="28">
        <v>20.25</v>
      </c>
      <c r="J53" s="28">
        <v>0.25</v>
      </c>
      <c r="K53" s="29">
        <f t="shared" si="14"/>
        <v>58</v>
      </c>
      <c r="L53" s="34">
        <f>IF((+K53+F53)&gt;0,+K53+F53,"")</f>
        <v>58</v>
      </c>
      <c r="M53" s="13"/>
      <c r="N53" s="2"/>
      <c r="O53" s="35" t="str">
        <f>+Statistik!O53</f>
        <v>Nicht-NF</v>
      </c>
      <c r="P53" s="41">
        <f>+G64</f>
        <v>2416</v>
      </c>
      <c r="Q53" s="42">
        <f>+H64</f>
        <v>160.5</v>
      </c>
      <c r="R53" s="42">
        <f>+I64</f>
        <v>668</v>
      </c>
      <c r="S53" s="43">
        <f>+J64</f>
        <v>3</v>
      </c>
      <c r="T53" s="44">
        <f>SUM(P53:S53)</f>
        <v>3247.5</v>
      </c>
      <c r="U53" s="17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7" thickBot="1" x14ac:dyDescent="0.25">
      <c r="A54" s="27" t="str">
        <f>+Statistik!A54</f>
        <v>Mai</v>
      </c>
      <c r="B54" s="28">
        <v>6</v>
      </c>
      <c r="C54" s="28">
        <v>0</v>
      </c>
      <c r="D54" s="28">
        <v>0</v>
      </c>
      <c r="E54" s="28">
        <v>0</v>
      </c>
      <c r="F54" s="29">
        <f t="shared" si="13"/>
        <v>6</v>
      </c>
      <c r="G54" s="28">
        <v>76.25</v>
      </c>
      <c r="H54" s="28">
        <v>5.75</v>
      </c>
      <c r="I54" s="28">
        <v>31.25</v>
      </c>
      <c r="J54" s="28">
        <v>0.25</v>
      </c>
      <c r="K54" s="29">
        <f t="shared" si="14"/>
        <v>113.5</v>
      </c>
      <c r="L54" s="34">
        <f t="shared" ref="L54:L62" si="15">IF((+K54+F54)&gt;0,+K54+F54,"")</f>
        <v>119.5</v>
      </c>
      <c r="M54" s="13"/>
      <c r="N54" s="2"/>
      <c r="O54" s="35" t="str">
        <f>+Statistik!O54</f>
        <v>Total</v>
      </c>
      <c r="P54" s="41">
        <f>SUM(P52:P53)</f>
        <v>2910</v>
      </c>
      <c r="Q54" s="42">
        <f>SUM(Q52:Q53)</f>
        <v>201.5</v>
      </c>
      <c r="R54" s="42">
        <f>SUM(R52:R53)</f>
        <v>809</v>
      </c>
      <c r="S54" s="42">
        <f>SUM(S52:S53)</f>
        <v>144</v>
      </c>
      <c r="T54" s="45">
        <f>SUM(T52:T53)</f>
        <v>4064.5</v>
      </c>
      <c r="U54" s="17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x14ac:dyDescent="0.2">
      <c r="A55" s="27" t="str">
        <f>+Statistik!A55</f>
        <v>Jun</v>
      </c>
      <c r="B55" s="28">
        <v>18</v>
      </c>
      <c r="C55" s="28">
        <v>1</v>
      </c>
      <c r="D55" s="28">
        <v>4</v>
      </c>
      <c r="E55" s="28">
        <v>4</v>
      </c>
      <c r="F55" s="29">
        <f t="shared" si="13"/>
        <v>27</v>
      </c>
      <c r="G55" s="28">
        <v>251.25</v>
      </c>
      <c r="H55" s="28">
        <v>15.75</v>
      </c>
      <c r="I55" s="28">
        <v>49.75</v>
      </c>
      <c r="J55" s="28">
        <v>0.25</v>
      </c>
      <c r="K55" s="29">
        <f t="shared" si="14"/>
        <v>317</v>
      </c>
      <c r="L55" s="34">
        <f t="shared" si="15"/>
        <v>344</v>
      </c>
      <c r="M55" s="13"/>
      <c r="N55" s="2"/>
      <c r="O55" s="46"/>
      <c r="P55" s="46"/>
      <c r="Q55" s="46"/>
      <c r="R55" s="46"/>
      <c r="S55" s="46"/>
      <c r="T55" s="46"/>
      <c r="U55" s="17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x14ac:dyDescent="0.2">
      <c r="A56" s="27" t="str">
        <f>+Statistik!A56</f>
        <v>Jul</v>
      </c>
      <c r="B56" s="28">
        <v>71</v>
      </c>
      <c r="C56" s="28">
        <v>0</v>
      </c>
      <c r="D56" s="28">
        <v>0</v>
      </c>
      <c r="E56" s="28">
        <v>0</v>
      </c>
      <c r="F56" s="29">
        <f t="shared" si="13"/>
        <v>71</v>
      </c>
      <c r="G56" s="28">
        <v>405.75</v>
      </c>
      <c r="H56" s="28">
        <v>17.25</v>
      </c>
      <c r="I56" s="28">
        <v>101.75</v>
      </c>
      <c r="J56" s="28">
        <v>0.25</v>
      </c>
      <c r="K56" s="29">
        <f t="shared" si="14"/>
        <v>525</v>
      </c>
      <c r="L56" s="34">
        <f t="shared" si="15"/>
        <v>596</v>
      </c>
      <c r="M56" s="13"/>
      <c r="N56" s="2"/>
      <c r="O56" s="30" t="str">
        <f>+Statistik!O56</f>
        <v>Statistik relativ</v>
      </c>
      <c r="P56" s="30"/>
      <c r="Q56" s="30"/>
      <c r="R56" s="30"/>
      <c r="S56" s="30"/>
      <c r="T56" s="30"/>
      <c r="U56" s="17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x14ac:dyDescent="0.2">
      <c r="A57" s="27" t="str">
        <f>+Statistik!A57</f>
        <v>Aug</v>
      </c>
      <c r="B57" s="28">
        <v>45</v>
      </c>
      <c r="C57" s="28">
        <v>0</v>
      </c>
      <c r="D57" s="28">
        <v>5</v>
      </c>
      <c r="E57" s="28">
        <v>5</v>
      </c>
      <c r="F57" s="29">
        <f t="shared" si="13"/>
        <v>55</v>
      </c>
      <c r="G57" s="28">
        <v>382.25</v>
      </c>
      <c r="H57" s="28">
        <v>16.75</v>
      </c>
      <c r="I57" s="28">
        <v>69.75</v>
      </c>
      <c r="J57" s="28">
        <v>0.25</v>
      </c>
      <c r="K57" s="29">
        <f t="shared" si="14"/>
        <v>469</v>
      </c>
      <c r="L57" s="34">
        <f t="shared" si="15"/>
        <v>524</v>
      </c>
      <c r="M57" s="13"/>
      <c r="N57" s="2"/>
      <c r="O57" s="35"/>
      <c r="P57" s="36" t="str">
        <f>+P51</f>
        <v>16-99</v>
      </c>
      <c r="Q57" s="36" t="str">
        <f>+Q51</f>
        <v>12-16</v>
      </c>
      <c r="R57" s="36" t="str">
        <f>+R51</f>
        <v>0-12</v>
      </c>
      <c r="S57" s="36" t="str">
        <f>+S51</f>
        <v>ganzes Haus</v>
      </c>
      <c r="T57" s="36" t="str">
        <f>+Statistik!T57</f>
        <v>Total</v>
      </c>
      <c r="U57" s="17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x14ac:dyDescent="0.2">
      <c r="A58" s="27" t="str">
        <f>+Statistik!A58</f>
        <v>Sep</v>
      </c>
      <c r="B58" s="28">
        <v>43</v>
      </c>
      <c r="C58" s="28">
        <v>0</v>
      </c>
      <c r="D58" s="28">
        <v>0</v>
      </c>
      <c r="E58" s="28">
        <v>0</v>
      </c>
      <c r="F58" s="29">
        <f t="shared" si="13"/>
        <v>43</v>
      </c>
      <c r="G58" s="28">
        <v>247.25</v>
      </c>
      <c r="H58" s="28">
        <v>16.25</v>
      </c>
      <c r="I58" s="28">
        <v>52.25</v>
      </c>
      <c r="J58" s="28">
        <v>0.25</v>
      </c>
      <c r="K58" s="29">
        <f t="shared" si="14"/>
        <v>316</v>
      </c>
      <c r="L58" s="34">
        <f t="shared" si="15"/>
        <v>359</v>
      </c>
      <c r="M58" s="13"/>
      <c r="N58" s="2"/>
      <c r="O58" s="35" t="str">
        <f>+Statistik!O58</f>
        <v>NF</v>
      </c>
      <c r="P58" s="47">
        <f t="shared" ref="P58:S59" si="16">IF(T54&lt;&gt;0,+P52/$T$54,0)</f>
        <v>0.12154016484192398</v>
      </c>
      <c r="Q58" s="48">
        <f t="shared" si="16"/>
        <v>0</v>
      </c>
      <c r="R58" s="48">
        <f t="shared" si="16"/>
        <v>0</v>
      </c>
      <c r="S58" s="49">
        <f t="shared" si="16"/>
        <v>0</v>
      </c>
      <c r="T58" s="50">
        <f>SUM(P58:S58)</f>
        <v>0.12154016484192398</v>
      </c>
      <c r="U58" s="17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7" thickBot="1" x14ac:dyDescent="0.25">
      <c r="A59" s="27" t="str">
        <f>+Statistik!A59</f>
        <v>Okt</v>
      </c>
      <c r="B59" s="28">
        <v>11</v>
      </c>
      <c r="C59" s="28">
        <v>0</v>
      </c>
      <c r="D59" s="28">
        <v>4</v>
      </c>
      <c r="E59" s="28">
        <v>4</v>
      </c>
      <c r="F59" s="29">
        <f t="shared" si="13"/>
        <v>19</v>
      </c>
      <c r="G59" s="28">
        <v>88.25</v>
      </c>
      <c r="H59" s="28">
        <v>6.25</v>
      </c>
      <c r="I59" s="28">
        <v>22.25</v>
      </c>
      <c r="J59" s="28">
        <v>0.25</v>
      </c>
      <c r="K59" s="29">
        <f t="shared" si="14"/>
        <v>117</v>
      </c>
      <c r="L59" s="34">
        <f t="shared" si="15"/>
        <v>136</v>
      </c>
      <c r="M59" s="13"/>
      <c r="N59" s="2"/>
      <c r="O59" s="35" t="str">
        <f>+Statistik!O59</f>
        <v>Nicht-NF</v>
      </c>
      <c r="P59" s="51">
        <f t="shared" si="16"/>
        <v>0</v>
      </c>
      <c r="Q59" s="52">
        <f t="shared" si="16"/>
        <v>0</v>
      </c>
      <c r="R59" s="52">
        <f t="shared" si="16"/>
        <v>0</v>
      </c>
      <c r="S59" s="53">
        <f t="shared" si="16"/>
        <v>0</v>
      </c>
      <c r="T59" s="54">
        <f>SUM(P59:S59)</f>
        <v>0</v>
      </c>
      <c r="U59" s="17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7" thickBot="1" x14ac:dyDescent="0.25">
      <c r="A60" s="27" t="str">
        <f>+Statistik!A60</f>
        <v>Nov</v>
      </c>
      <c r="B60" s="28">
        <v>0</v>
      </c>
      <c r="C60" s="28">
        <v>0</v>
      </c>
      <c r="D60" s="28">
        <v>0</v>
      </c>
      <c r="E60" s="28">
        <v>0</v>
      </c>
      <c r="F60" s="29">
        <f t="shared" si="13"/>
        <v>0</v>
      </c>
      <c r="G60" s="28">
        <v>0.25</v>
      </c>
      <c r="H60" s="28">
        <v>0.25</v>
      </c>
      <c r="I60" s="28">
        <v>0.25</v>
      </c>
      <c r="J60" s="28">
        <v>0.25</v>
      </c>
      <c r="K60" s="29">
        <f t="shared" si="14"/>
        <v>1</v>
      </c>
      <c r="L60" s="34">
        <f t="shared" si="15"/>
        <v>1</v>
      </c>
      <c r="M60" s="13"/>
      <c r="N60" s="2"/>
      <c r="O60" s="35" t="str">
        <f>+Statistik!O60</f>
        <v>Total</v>
      </c>
      <c r="P60" s="55">
        <f>SUM(P58:P59)</f>
        <v>0.12154016484192398</v>
      </c>
      <c r="Q60" s="56">
        <f>SUM(Q58:Q59)</f>
        <v>0</v>
      </c>
      <c r="R60" s="56">
        <f>SUM(R58:R59)</f>
        <v>0</v>
      </c>
      <c r="S60" s="56">
        <f>SUM(S58:S59)</f>
        <v>0</v>
      </c>
      <c r="T60" s="57">
        <f>SUM(P60:S60)</f>
        <v>0.12154016484192398</v>
      </c>
      <c r="U60" s="17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x14ac:dyDescent="0.2">
      <c r="A61" s="27" t="str">
        <f>+Statistik!A61</f>
        <v>Dez</v>
      </c>
      <c r="B61" s="28">
        <v>42</v>
      </c>
      <c r="C61" s="28">
        <v>28</v>
      </c>
      <c r="D61" s="28">
        <v>0</v>
      </c>
      <c r="E61" s="28">
        <v>0</v>
      </c>
      <c r="F61" s="29">
        <f>SUM(B61:E61)</f>
        <v>70</v>
      </c>
      <c r="G61" s="28">
        <v>133.25</v>
      </c>
      <c r="H61" s="28">
        <v>8.25</v>
      </c>
      <c r="I61" s="28">
        <v>36.75</v>
      </c>
      <c r="J61" s="28">
        <v>0.25</v>
      </c>
      <c r="K61" s="29">
        <f>SUM(G61:J61)</f>
        <v>178.5</v>
      </c>
      <c r="L61" s="34">
        <f>IF((+K61+F61)&gt;0,+K61+F61,"")</f>
        <v>248.5</v>
      </c>
      <c r="M61" s="13"/>
      <c r="N61" s="2"/>
      <c r="O61" s="2"/>
      <c r="P61" s="2"/>
      <c r="Q61" s="2"/>
      <c r="R61" s="2"/>
      <c r="S61" s="2"/>
      <c r="T61" s="2"/>
      <c r="U61" s="17"/>
      <c r="V61" s="2"/>
      <c r="W61" s="2"/>
      <c r="X61" s="2"/>
      <c r="Y61" s="2"/>
      <c r="Z61" s="2"/>
      <c r="AA61" s="2"/>
      <c r="AB61" s="2"/>
      <c r="AC61" s="2"/>
      <c r="AD61" s="2"/>
      <c r="AE61" s="14"/>
      <c r="AF61" s="14"/>
      <c r="AG61" s="14"/>
    </row>
    <row r="62" spans="1:33" x14ac:dyDescent="0.2">
      <c r="A62" s="148" t="str">
        <f>+Statistik!A62</f>
        <v>Jahr</v>
      </c>
      <c r="B62" s="28">
        <v>0</v>
      </c>
      <c r="C62" s="28">
        <v>0</v>
      </c>
      <c r="D62" s="28">
        <v>0</v>
      </c>
      <c r="E62" s="28">
        <v>0</v>
      </c>
      <c r="F62" s="29">
        <f t="shared" si="13"/>
        <v>0</v>
      </c>
      <c r="G62" s="28">
        <v>0</v>
      </c>
      <c r="H62" s="28">
        <v>0</v>
      </c>
      <c r="I62" s="28">
        <v>0</v>
      </c>
      <c r="J62" s="28">
        <v>0</v>
      </c>
      <c r="K62" s="29">
        <f t="shared" si="14"/>
        <v>0</v>
      </c>
      <c r="L62" s="34" t="str">
        <f t="shared" si="15"/>
        <v/>
      </c>
      <c r="M62" s="13"/>
      <c r="N62" s="2"/>
      <c r="O62" s="2"/>
      <c r="P62" s="2"/>
      <c r="Q62" s="2"/>
      <c r="R62" s="2"/>
      <c r="S62" s="2"/>
      <c r="T62" s="2"/>
      <c r="U62" s="17"/>
      <c r="V62" s="2"/>
      <c r="W62" s="2"/>
      <c r="X62" s="2"/>
      <c r="Y62" s="2"/>
      <c r="Z62" s="2"/>
      <c r="AA62" s="2"/>
      <c r="AB62" s="2"/>
      <c r="AC62" s="2"/>
      <c r="AD62" s="2"/>
      <c r="AE62" s="14"/>
      <c r="AF62" s="14"/>
      <c r="AG62" s="14"/>
    </row>
    <row r="63" spans="1:33" ht="4.5" customHeight="1" x14ac:dyDescent="0.2">
      <c r="A63" s="24">
        <f>+Statistik!A63</f>
        <v>0</v>
      </c>
      <c r="B63" s="24"/>
      <c r="C63" s="25"/>
      <c r="D63" s="25"/>
      <c r="E63" s="25"/>
      <c r="F63" s="26"/>
      <c r="G63" s="24"/>
      <c r="H63" s="25"/>
      <c r="I63" s="25"/>
      <c r="J63" s="25"/>
      <c r="K63" s="26"/>
      <c r="L63" s="26"/>
      <c r="M63" s="13"/>
      <c r="N63" s="2"/>
      <c r="O63" s="2"/>
      <c r="P63" s="2"/>
      <c r="Q63" s="2"/>
      <c r="R63" s="2"/>
      <c r="S63" s="2"/>
      <c r="T63" s="2"/>
      <c r="U63" s="17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x14ac:dyDescent="0.2">
      <c r="A64" s="58" t="str">
        <f>+Statistik!A64</f>
        <v>Total</v>
      </c>
      <c r="B64" s="59">
        <f t="shared" ref="B64:L64" si="17">SUM(B50:B63)</f>
        <v>494</v>
      </c>
      <c r="C64" s="60">
        <f t="shared" si="17"/>
        <v>41</v>
      </c>
      <c r="D64" s="60">
        <f t="shared" si="17"/>
        <v>141</v>
      </c>
      <c r="E64" s="60">
        <f t="shared" si="17"/>
        <v>141</v>
      </c>
      <c r="F64" s="61">
        <f t="shared" si="17"/>
        <v>817</v>
      </c>
      <c r="G64" s="59">
        <f t="shared" si="17"/>
        <v>2416</v>
      </c>
      <c r="H64" s="60">
        <f t="shared" si="17"/>
        <v>160.5</v>
      </c>
      <c r="I64" s="60">
        <f t="shared" si="17"/>
        <v>668</v>
      </c>
      <c r="J64" s="60">
        <f t="shared" si="17"/>
        <v>3</v>
      </c>
      <c r="K64" s="61">
        <f t="shared" si="17"/>
        <v>3247.5</v>
      </c>
      <c r="L64" s="62">
        <f t="shared" si="17"/>
        <v>4064.5</v>
      </c>
      <c r="M64" s="63"/>
      <c r="N64" s="64"/>
      <c r="O64" s="64"/>
      <c r="P64" s="64"/>
      <c r="Q64" s="64"/>
      <c r="R64" s="64"/>
      <c r="S64" s="64"/>
      <c r="T64" s="64"/>
      <c r="U64" s="66"/>
      <c r="V64" s="2"/>
      <c r="W64" s="2"/>
      <c r="X64" s="2"/>
      <c r="Y64" s="2"/>
      <c r="Z64" s="2"/>
      <c r="AA64" s="2"/>
      <c r="AB64" s="2"/>
      <c r="AC64" s="160" t="s">
        <v>18</v>
      </c>
      <c r="AD64" s="2"/>
      <c r="AE64" s="2"/>
      <c r="AF64" s="2"/>
      <c r="AG64" s="2"/>
    </row>
    <row r="65" spans="1:29" x14ac:dyDescent="0.2">
      <c r="A65" s="1">
        <f>+Statistik!A65</f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"/>
      <c r="V65" s="2"/>
      <c r="W65" s="2"/>
      <c r="X65" s="2"/>
      <c r="Y65" s="2"/>
      <c r="Z65" s="2"/>
      <c r="AA65" s="2"/>
      <c r="AB65" s="2"/>
      <c r="AC65" s="2"/>
    </row>
  </sheetData>
  <sheetProtection password="9975" sheet="1"/>
  <conditionalFormatting sqref="A12:AG16 A11:O11 T11:AG11 A17:O17 T17:AG17 A31:O31 A37:O37 A51:O51 A57:N57 A29:U30 A49:AC50 A32:U36 T31:U31 T37:U37 A52:AC56 T51:AC51 A58:AC60 T57:AC57 AD48:AG60 AD22:AG23 AD62:AG63 A18:AG21 A61:AG61 V29:AC31 AD42:AG43 V42:AC44 V32:AG41 AD30:AG31 A9:AC10 AD10:AG10 AD8:AG8 A22:AC24 A38:U44 A62:AC64 AD28:AG28 O16:O20 O30:O34 O36:O40 O50:O54 O56:O60">
    <cfRule type="expression" dxfId="0" priority="18" stopIfTrue="1">
      <formula>Formelzelle</formula>
    </cfRule>
  </conditionalFormatting>
  <pageMargins left="0.39370078740157483" right="0.39370078740157483" top="0.35433070866141736" bottom="0.31496062992125984" header="0.31496062992125984" footer="0.31496062992125984"/>
  <pageSetup paperSize="9" scale="58" fitToHeight="0" orientation="landscape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14</vt:i4>
      </vt:variant>
    </vt:vector>
  </HeadingPairs>
  <TitlesOfParts>
    <vt:vector size="17" baseType="lpstr">
      <vt:lpstr>Grunddaten</vt:lpstr>
      <vt:lpstr>Statistik</vt:lpstr>
      <vt:lpstr>Beispiel</vt:lpstr>
      <vt:lpstr>Beispiel!Druckbereich</vt:lpstr>
      <vt:lpstr>Grunddaten!Druckbereich</vt:lpstr>
      <vt:lpstr>Statistik!Druckbereich</vt:lpstr>
      <vt:lpstr>Beispiel!Drucktitel</vt:lpstr>
      <vt:lpstr>Statistik!Drucktitel</vt:lpstr>
      <vt:lpstr>Jahr_1</vt:lpstr>
      <vt:lpstr>Jahr_2</vt:lpstr>
      <vt:lpstr>Jahr_3</vt:lpstr>
      <vt:lpstr>KAT_1</vt:lpstr>
      <vt:lpstr>Kat_2</vt:lpstr>
      <vt:lpstr>Kat_3</vt:lpstr>
      <vt:lpstr>Kat_4</vt:lpstr>
      <vt:lpstr>NFH</vt:lpstr>
      <vt:lpstr>Sektion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Leuzinger</dc:creator>
  <cp:lastModifiedBy>Microsoft Office-Benutzer</cp:lastModifiedBy>
  <cp:lastPrinted>2013-05-26T21:58:27Z</cp:lastPrinted>
  <dcterms:created xsi:type="dcterms:W3CDTF">2013-03-08T13:20:28Z</dcterms:created>
  <dcterms:modified xsi:type="dcterms:W3CDTF">2019-05-09T10:09:06Z</dcterms:modified>
</cp:coreProperties>
</file>